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7290" windowHeight="3390" activeTab="0"/>
  </bookViews>
  <sheets>
    <sheet name="intro" sheetId="1" r:id="rId1"/>
    <sheet name="compila" sheetId="2" r:id="rId2"/>
    <sheet name="frances geo" sheetId="3" r:id="rId3"/>
    <sheet name="frances dettagli" sheetId="4" r:id="rId4"/>
    <sheet name="finis terrae geo" sheetId="5" r:id="rId5"/>
    <sheet name="finis terrae dettagli" sheetId="6" r:id="rId6"/>
    <sheet name="norte geo" sheetId="7" r:id="rId7"/>
    <sheet name="norte dettagli" sheetId="8" r:id="rId8"/>
    <sheet name="altre proposte" sheetId="9" r:id="rId9"/>
    <sheet name="dislivello" sheetId="10" r:id="rId10"/>
    <sheet name="info utili" sheetId="11" r:id="rId11"/>
    <sheet name="San Giacomo" sheetId="12" r:id="rId12"/>
    <sheet name="imp" sheetId="13" r:id="rId13"/>
  </sheets>
  <definedNames>
    <definedName name="_xlnm.Print_Area" localSheetId="9">'dislivello'!$A$1:$P$35</definedName>
    <definedName name="_xlnm.Print_Titles" localSheetId="8">'altre proposte'!$1:$1</definedName>
    <definedName name="_xlnm.Print_Titles" localSheetId="1">'compila'!$1:$1</definedName>
    <definedName name="_xlnm.Print_Titles" localSheetId="5">'finis terrae dettagli'!$1:$1</definedName>
    <definedName name="_xlnm.Print_Titles" localSheetId="4">'finis terrae geo'!$1:$1</definedName>
    <definedName name="_xlnm.Print_Titles" localSheetId="2">'frances geo'!$1:$1</definedName>
    <definedName name="_xlnm.Print_Titles" localSheetId="12">'imp'!$1:$1</definedName>
    <definedName name="_xlnm.Print_Titles" localSheetId="10">'info utili'!$1:$1</definedName>
    <definedName name="_xlnm.Print_Titles" localSheetId="7">'norte dettagli'!$1:$1</definedName>
    <definedName name="_xlnm.Print_Titles" localSheetId="6">'norte geo'!$1:$1</definedName>
  </definedNames>
  <calcPr fullCalcOnLoad="1"/>
</workbook>
</file>

<file path=xl/sharedStrings.xml><?xml version="1.0" encoding="utf-8"?>
<sst xmlns="http://schemas.openxmlformats.org/spreadsheetml/2006/main" count="1587" uniqueCount="1314">
  <si>
    <r>
      <t xml:space="preserve">Accanto all'area pic-nic ci sono alcune case.   Ci sono segni che mandano a sx, lungo la strada asfaltata.  Altri segni mandano a destra e coincidono con il cartello fi legno di un sentiero GR. Il sentiero a tratti sale, ma in prevalenza scende attraversando prati, poi ampie zone di recente rimboschimento.  Si gira la costa toccando due </t>
    </r>
    <r>
      <rPr>
        <i/>
        <sz val="6"/>
        <rFont val="Arial"/>
        <family val="2"/>
      </rPr>
      <t>caserios</t>
    </r>
    <r>
      <rPr>
        <sz val="6"/>
        <rFont val="Arial"/>
        <family val="2"/>
      </rPr>
      <t xml:space="preserve"> (casali) con bellissima vista sul mare.  Si scende attraverso un bel bosco e si arriva al mare, dove c'è una piccola insenatura con rocce stratificate. In questo tratto i segni gialli si diradano e poi scompaiono</t>
    </r>
  </si>
  <si>
    <r>
      <t xml:space="preserve">In una valletta graziosa ci sono alcune case, una chiesetta ed un bar ristorante. Ora la strada risale per una stradina asfaltata che segue nel bosco il corso del torrente e risale poi lungamente e faticosamente per uscire ad un colle e un </t>
    </r>
    <r>
      <rPr>
        <i/>
        <sz val="6"/>
        <rFont val="Arial"/>
        <family val="2"/>
      </rPr>
      <t>caserio</t>
    </r>
    <r>
      <rPr>
        <sz val="6"/>
        <rFont val="Arial"/>
        <family val="2"/>
      </rPr>
      <t>, circondato da grandi faggi, con ampia vista su due opposte valli </t>
    </r>
  </si>
  <si>
    <r>
      <t xml:space="preserve">la strada sterrata scende decisamente con ripidi tornanti.  Non si vedono più segni gialli.  Si perde rapidamente di quota e si arriva ad incrociare una </t>
    </r>
    <r>
      <rPr>
        <i/>
        <sz val="6"/>
        <rFont val="Arial"/>
        <family val="2"/>
      </rPr>
      <t>carrettera</t>
    </r>
    <r>
      <rPr>
        <sz val="6"/>
        <rFont val="Arial"/>
        <family val="2"/>
      </rPr>
      <t xml:space="preserve"> trafficata subito dopo aver attraversato un ponte.  Ci sono chiuse per regolare la portata dell'acqua del fiume sottostante.</t>
    </r>
  </si>
  <si>
    <r>
      <t>al termine di questo paese c'è un ponte in mezzo al quale è indicata la fine della Cantabria e l'inizio del Principato delle Asturias.  Subito dopo il ponte (paese di Bustio) a sx parte una stradina in buona salita (segni gialli) che, dopo poco, si trasforma in bella strada lastricata, antica calzata chiamata "l</t>
    </r>
    <r>
      <rPr>
        <i/>
        <sz val="6"/>
        <rFont val="Arial"/>
        <family val="2"/>
      </rPr>
      <t>a cuesta del canto</t>
    </r>
    <r>
      <rPr>
        <sz val="6"/>
        <rFont val="Arial"/>
        <family val="2"/>
      </rPr>
      <t xml:space="preserve">".  Si raggiunge il paese di </t>
    </r>
  </si>
  <si>
    <r>
      <t xml:space="preserve">si gira a sx (segni gialli) su una strada secondaria che poi entra nel bosco trasformandosi in sterrato e riscende poi sulla carrettera N615.  Passato il ponte si prende un'altra antica </t>
    </r>
    <r>
      <rPr>
        <i/>
        <sz val="6"/>
        <rFont val="Arial"/>
        <family val="2"/>
      </rPr>
      <t>calzada</t>
    </r>
    <r>
      <rPr>
        <sz val="6"/>
        <rFont val="Arial"/>
        <family val="2"/>
      </rPr>
      <t xml:space="preserve"> e poi di nuovo sulla carrettera N615, qui molto trafficata anche se c'è spazio per camminare.  Si arriva a </t>
    </r>
  </si>
  <si>
    <r>
      <t xml:space="preserve">qui si prende una antica </t>
    </r>
    <r>
      <rPr>
        <i/>
        <sz val="6"/>
        <rFont val="Arial"/>
        <family val="2"/>
      </rPr>
      <t>calzada</t>
    </r>
    <r>
      <rPr>
        <sz val="6"/>
        <rFont val="Arial"/>
        <family val="2"/>
      </rPr>
      <t>, la Cuesta de Nembro, che in salita sale nel bosco per sbucare oltre, in mezzoa  pascoli.  Seguire attentamente i segni che ci mandano su varie stradine di campagna.  Poi si sale su un colle boscoso, scendendo sino alla strada, che costeggia l'ultimo tratto dei rio Bedòn ed arrivando quindi alla bella</t>
    </r>
  </si>
  <si>
    <r>
      <t xml:space="preserve">c'è una bella fontana nel centro del paese; seguendo i segni gialli si percorre il </t>
    </r>
    <r>
      <rPr>
        <i/>
        <sz val="6"/>
        <rFont val="Arial"/>
        <family val="2"/>
      </rPr>
      <t xml:space="preserve">camino real </t>
    </r>
    <r>
      <rPr>
        <sz val="6"/>
        <rFont val="Arial"/>
        <family val="2"/>
      </rPr>
      <t xml:space="preserve">raggiungendo Villahormes (altra fonte); poi per varie stradine si arriva a Nueva </t>
    </r>
  </si>
  <si>
    <r>
      <t xml:space="preserve">si torna un poco indietro e per stradine si scende a </t>
    </r>
    <r>
      <rPr>
        <b/>
        <sz val="6"/>
        <rFont val="Arial"/>
        <family val="2"/>
      </rPr>
      <t>Luarca</t>
    </r>
    <r>
      <rPr>
        <sz val="6"/>
        <rFont val="Arial"/>
        <family val="2"/>
      </rPr>
      <t>.  Si traversa il paese e si esce per una scalinata con bella vista sul paese.  Si cammina su stradine asfaltate attraverso la campagna sino a incrociare la carretera a</t>
    </r>
  </si>
  <si>
    <r>
      <t xml:space="preserve">a </t>
    </r>
    <r>
      <rPr>
        <b/>
        <sz val="7"/>
        <rFont val="Verdana"/>
        <family val="2"/>
      </rPr>
      <t>Santander</t>
    </r>
    <r>
      <rPr>
        <sz val="7"/>
        <rFont val="Verdana"/>
        <family val="2"/>
      </rPr>
      <t xml:space="preserve"> c'è anche l'ostello "Uliamendi", prima di entrare in città, in Parque de Ulìa 299 - tel. 943.310268 (non verificato)</t>
    </r>
  </si>
  <si>
    <r>
      <t xml:space="preserve">a </t>
    </r>
    <r>
      <rPr>
        <b/>
        <sz val="7"/>
        <rFont val="Verdana"/>
        <family val="2"/>
      </rPr>
      <t xml:space="preserve">Fuentarrabia </t>
    </r>
    <r>
      <rPr>
        <sz val="7"/>
        <rFont val="Verdana"/>
        <family val="2"/>
      </rPr>
      <t>c'è l'ostello "Juan Sebastian Elkano" - Carrettera del faro - tel. 943.641550 (non verificato)</t>
    </r>
  </si>
  <si>
    <r>
      <t xml:space="preserve">Tappa durissima e massacrante, per i dislivelli affrontati e per la lunghezza.   Si può accorciare di 7 km fermandosi a Markina.  La prima parte è estremamente panoramica, con straordinarie viste sul mare, percorso tra pascoli e boschi e solitudine quasi completa.  Si incontra due volte il mare, prima in una bella caletta rocciosa, poi a Deba, nella bella spiaggia.   Dopo Deba il percorso va all'interno, con percorso panoramico fino a Kalbario, poi si addentra nel bosco con suggestioni e vedute quasi "alpine".  Si incontrano diversi </t>
    </r>
    <r>
      <rPr>
        <i/>
        <sz val="7"/>
        <rFont val="Verdana"/>
        <family val="2"/>
      </rPr>
      <t>caserios</t>
    </r>
    <r>
      <rPr>
        <sz val="7"/>
        <rFont val="Verdana"/>
        <family val="2"/>
      </rPr>
      <t>, spesso non abitati.  Gli ultimi km prima di Markina sono su brutta strada trafficata.  L'arrivo alla Collegiata di Zenarrutza apre il cuore per la bellezza del luogo, del monastero, e per la cortesia dei frati.</t>
    </r>
  </si>
  <si>
    <r>
      <t xml:space="preserve">C'è un albergo privato a Markina.  A </t>
    </r>
    <r>
      <rPr>
        <b/>
        <sz val="7"/>
        <rFont val="Verdana"/>
        <family val="2"/>
      </rPr>
      <t>Zenarrutza</t>
    </r>
    <r>
      <rPr>
        <sz val="7"/>
        <rFont val="Verdana"/>
        <family val="2"/>
      </rPr>
      <t xml:space="preserve"> c'è la bellissima collegiata: qui i gentilissimi frati mettono a disposizione dei pellegrini due (forse più) stanze belle e pulite, letti con lenzuola, doccia calda e asciugamani.  Danno anche cena e prima colazione.  Chiedono solo una libera offerta.  E' un'accoglienza straordinaria!</t>
    </r>
  </si>
  <si>
    <r>
      <t xml:space="preserve">Non ci sono albergue a </t>
    </r>
    <r>
      <rPr>
        <b/>
        <sz val="7"/>
        <rFont val="Verdana"/>
        <family val="2"/>
      </rPr>
      <t>Gernika.</t>
    </r>
    <r>
      <rPr>
        <sz val="7"/>
        <rFont val="Verdana"/>
        <family val="2"/>
      </rPr>
      <t xml:space="preserve"> Un pensione a poco prezzo si trova nella zona industriale: Pensione Madariaga Ostatua - Industria Kalea 10 - tel. 946256035-9 oppure 696301702.  C'è un'altro posto, la "Caja rural" 3 km dopo, al bivio per Ugarte, ma non l'ho trovata.    Nel paese di </t>
    </r>
    <r>
      <rPr>
        <b/>
        <sz val="7"/>
        <rFont val="Verdana"/>
        <family val="2"/>
      </rPr>
      <t xml:space="preserve">Morga </t>
    </r>
    <r>
      <rPr>
        <sz val="7"/>
        <rFont val="Verdana"/>
        <family val="2"/>
      </rPr>
      <t xml:space="preserve">(Andra Mari) è disponibile un </t>
    </r>
    <r>
      <rPr>
        <i/>
        <sz val="7"/>
        <rFont val="Verdana"/>
        <family val="2"/>
      </rPr>
      <t>frontòn</t>
    </r>
    <r>
      <rPr>
        <sz val="7"/>
        <rFont val="Verdana"/>
        <family val="2"/>
      </rPr>
      <t xml:space="preserve"> (campo per il gioco della pelota, con annesse docce calde): le chiavi sono al bar del paese.</t>
    </r>
  </si>
  <si>
    <r>
      <t xml:space="preserve">A </t>
    </r>
    <r>
      <rPr>
        <b/>
        <sz val="7"/>
        <rFont val="Verdana"/>
        <family val="2"/>
      </rPr>
      <t>Bilbao</t>
    </r>
    <r>
      <rPr>
        <sz val="7"/>
        <rFont val="Verdana"/>
        <family val="2"/>
      </rPr>
      <t xml:space="preserve"> c'è il grandissimo ed attrezzato Ostello della Gioventù "Bilbao Aterpetxea", oltre il centro, in direzione mare. E' fornito di mensa, Internet point, lavanderia, ed altri servizi. Pratica sconti ai pellegrini presentando la credenziale.  Costo 12 €.   Carrettera Basurto / Castresana 70 - tel. 944.270054</t>
    </r>
  </si>
  <si>
    <r>
      <t xml:space="preserve">ad </t>
    </r>
    <r>
      <rPr>
        <b/>
        <sz val="7"/>
        <rFont val="Verdana"/>
        <family val="2"/>
      </rPr>
      <t>Onton</t>
    </r>
    <r>
      <rPr>
        <sz val="7"/>
        <rFont val="Verdana"/>
        <family val="2"/>
      </rPr>
      <t xml:space="preserve"> la comunità mette a disposizione un locale comunale destinato a sala riunioni; c'è anche un'altra stanza ma è chiusa a chiave.  Il locale non è un gran che, perché mancano i letti e soprattutto manca il bagno, ma almeno è tranquillo.   Se non si trova aperto le chiavi sono al bar di Pedro Saez, all'inizio del paese: tel 942.879002.  Al bar si può cenare, senza comunque piatti caldi.</t>
    </r>
  </si>
  <si>
    <r>
      <t xml:space="preserve">c'è un bellissimo albergue comunale a </t>
    </r>
    <r>
      <rPr>
        <b/>
        <sz val="7"/>
        <rFont val="Verdana"/>
        <family val="2"/>
      </rPr>
      <t xml:space="preserve">Santoña </t>
    </r>
    <r>
      <rPr>
        <sz val="7"/>
        <rFont val="Verdana"/>
        <family val="2"/>
      </rPr>
      <t>che, oltre al servizio di vero e proprio albergo, ospita pellegrini ad una tariffa agevolata (4 €), ospita la scuola di canottaggio, una palestra; è dotata di sala TV, biblioteca, mensa e altri servizi. E' conosciuto localmente come Escuela del Remo - tel. 942.662008</t>
    </r>
  </si>
  <si>
    <r>
      <t>Laredo</t>
    </r>
    <r>
      <rPr>
        <sz val="7"/>
        <rFont val="Verdana"/>
        <family val="2"/>
      </rPr>
      <t xml:space="preserve"> - albergue El Buen Pastor (tel 942606288) e albergue comunale (tel. 942604014)</t>
    </r>
  </si>
  <si>
    <r>
      <t>Liendo</t>
    </r>
    <r>
      <rPr>
        <sz val="7"/>
        <rFont val="Verdana"/>
        <family val="2"/>
      </rPr>
      <t xml:space="preserve"> - Escuelas Paroquiales (tel. 942.605198)</t>
    </r>
  </si>
  <si>
    <r>
      <t>Guriezo</t>
    </r>
    <r>
      <rPr>
        <sz val="7"/>
        <rFont val="Verdana"/>
        <family val="2"/>
      </rPr>
      <t xml:space="preserve"> - albergue comunale (tel. 942.850013)</t>
    </r>
  </si>
  <si>
    <t>Queste schede riuniscono in forma compatta le informazioni del sito del nostro Luciano</t>
  </si>
  <si>
    <t>la scheda "compila" è da compilarsi in viaggio giorno per giorno, per avere il quadro della situazione</t>
  </si>
  <si>
    <t>inserire qui la data di inizio del cammino</t>
  </si>
  <si>
    <t>la scheda "frances geo" per informazioni 'geonautiche'</t>
  </si>
  <si>
    <t>la scheda "frances dettagli" per informazioni varie sulle tappe</t>
  </si>
  <si>
    <t>tempi di percorrenza tra due località</t>
  </si>
  <si>
    <t>tempi di percorrenza</t>
  </si>
  <si>
    <t>altitudine sul livello del mare</t>
  </si>
  <si>
    <t>km che mancano a Santiago (non si è concordi su quanti siano effettivamente, qui sembrano 780)</t>
  </si>
  <si>
    <t>S</t>
  </si>
  <si>
    <t xml:space="preserve">S </t>
  </si>
  <si>
    <t>km tra due località</t>
  </si>
  <si>
    <t>dislivello tra due località, positivo se in salita, negativo se in discesa</t>
  </si>
  <si>
    <t>tappe di Luciano, ottimo camminatore</t>
  </si>
  <si>
    <t>km parziali di ogni tappa di Luciano</t>
  </si>
  <si>
    <t xml:space="preserve">queste tre colonne danno il numero di tappe rimanenti, tappe di 25-30-35 km. Se, per esempio, ci si trova a Burgeos (--&gt; vedi) e, per esempio si sta procedendo a una media di 25 km al giorno, si può leggere che mancano ancora 20 tappe </t>
  </si>
  <si>
    <t>Si può quindi decidere di aumentare l'andatura forzandola a 30 km al giorno per avere solo 16 tappe rimanenti. Viene consigliato di andare piano i primi giorni, in modo da dar tempo al corpo di fortificarsi, e poi gradualmente aumentare.</t>
  </si>
  <si>
    <t>bisogna leggere la scheda partendo dalla località e andando verso sinistra</t>
  </si>
  <si>
    <t>* non deprimersi se ci si trova al di sotto delle sue medie</t>
  </si>
  <si>
    <t>ore</t>
  </si>
  <si>
    <t>somme</t>
  </si>
  <si>
    <t>l'impaginazione l'ho settata per il formato A5, praticissimo in viaggio. Bisogna tagliare i fogli normali (A4) in due con  riga e taglierino.</t>
  </si>
  <si>
    <t>Un saluto       Francesco Piro</t>
  </si>
  <si>
    <t>Si scende ad Orio, con la bellissima chiesa nel centro del paese dedicata a San Nicola di Bari.  Si scende fino alla ria, si traversa il ponte e si prende a dx risalendo la ria verso il mare.  Ci sono lavori di viabilità che interrompono il cammino: bisogna scavalcare una barriera. Si passa accanto ad un campeggio e poi si sale una ripida strada di cemento che porta al collado di Talaimendi. </t>
  </si>
  <si>
    <t>Zarauz</t>
  </si>
  <si>
    <t>Di qui si scende per la carrattera fino al sottostante paese di Zarauz, preceduta da un campo da golf.  Al passo, a destra, c'è un campeggio e nei pressi un sentierino che evita di passare sulla strada e abbrevia il cammino. Si raggiunge la bellissima spiaggia e si percorre tutto il lungomare. </t>
  </si>
  <si>
    <t>Getaria</t>
  </si>
  <si>
    <t>I segni del cammino portano verso l'interno ma io ho preferito fare la strada lungomare che, anche se un po' trafficata, è comunque piacevole e porta al paese di Getaria.</t>
  </si>
  <si>
    <t>colle</t>
  </si>
  <si>
    <t>La strada attraversa il paese e prosegue in saliscendi tra le colline.  Si percorre una bella calzada, poi stradine asfaltate e sterrate che costeggiano casa di campagna. Si passa accando ad una bella chiesa, in un piccolo borgo: nella piazza c'è una fontana.  Si esce in un colle con bella vista sulla sottostante Zumaia. </t>
  </si>
  <si>
    <t>Zumaia</t>
  </si>
  <si>
    <t>Si scende fino al paese, sviluppato sul lato protetto di una ria.   Per raggiungerlo si fa un largo giro, ammirando le belle ed eleganti case, un parco con museo.  Si attraversa un ponte, poi i giardini lungofiume e si entra in paese.</t>
  </si>
  <si>
    <t>Si lascia il paese per la parte alta, salendo ai pascoli soprastanti, con bella vista sulla ria, per strada asfaltata, poi di cemento, tra pascoli verdi e dolci colline.  La strada diventa sentiero e porta ad un'area attrezzata per pic-nic</t>
  </si>
  <si>
    <t>Arroa Bexoa</t>
  </si>
  <si>
    <t>caletta</t>
  </si>
  <si>
    <t>Si risale per tracce ripide di sentiero (un cartello indica il GR 12) superando un colle; poi si scende nella valletta opposta attraversando la ferrovia a scartamento ridotto dell'Eusko Tren; si risale una ripida stradina di cemento e poi ancora in discesa lungo un sentierino a dx indicato da un segno giallo.  Si scende fino ad aggirare un depuratore.  Si risale ripidamente per tracce d sentiero sino alla strada asfaltata.   Poco avanti c'è un parcheggio ed un'area di sosta con punto panoramico.</t>
  </si>
  <si>
    <t>area panoramica</t>
  </si>
  <si>
    <t>Si scende verso Deba lungo la strada trafficata.  Un po' prima del paese si può scendere, mediante una scalinata, alla bella spiaggia e raggiungere il centro con i piedi al fresco.  Si segue il fiume passando il primo ponte che si incontra.</t>
  </si>
  <si>
    <t>Deba</t>
  </si>
  <si>
    <t>Poco oltre il ponte si trovano segni gialli che indicano una stradina di cemento in ripida salita nel bosco; poi il fondo diventa di terra.  Si sale meno ripidamente uscendo in un piazzale davanti ad alcune case, poi ancora su largo sentiero sino ad arrivare al</t>
  </si>
  <si>
    <t>Kalbario</t>
  </si>
  <si>
    <t>Il posto è molto panoramico; la chiesetta è circondata da un porticato.  Sul lato c'è un bar ristorante.  Nel piazzale c'è una fontana.  Si scende un centinaio di metri, si attraversa la strada e si risale per stradina di cemento che sale tra case sparse.  Ci sono segni gialli, non moltissimi, che ci guidano.  La strada di cemento lascia posto a sterrati e, a tratti, a sentieri.   Si attraversano in saliscendi solitarie fattorie con mucche al pascolo.  Il percorso si svolge quasi sempre nel bosco. Si arriva a Taberna.</t>
  </si>
  <si>
    <t>Taberna</t>
  </si>
  <si>
    <t>passo</t>
  </si>
  <si>
    <t>si segue la cresta in saliscendi, toccando alcuni casali, poi in discesa più accentuata, per uscire su una strada asfaltata in corrispondenza di una grande croce di pietra. Poco dopo si incontra l'ermita di S.Maria Maddalena.</t>
  </si>
  <si>
    <t>Markina</t>
  </si>
  <si>
    <t>Si segue la carrettera priva di marciapiede raggiungendo Markina. Se non si vuol utilizzare l'albergo privato occorre proseguire.   </t>
  </si>
  <si>
    <t>Bolibar</t>
  </si>
  <si>
    <t>Si percorre la strada asfaltata, non trafficata, raggiungendo Bolibar.</t>
  </si>
  <si>
    <t>Collegiata di Zenarrutza</t>
  </si>
  <si>
    <t>Si gira a sinistra su un'altra stradina nel bosco che porta sino alla Collegiata di Zenarrutza. </t>
  </si>
  <si>
    <t>una stradina nel bosco, tenuamente indicata da segni gialli, parte di fronte all'ingresso della collegiata, sopra il parcheggio e si snoda in piano, terminando in una stradina di cemento.  Non è indicata la direzione: bisogna scendere a dx pochi metri e poi prendere subito a sx.  Si prosegue in piano per stradina asfaltata (fonte a sinistra) sino ad un caserio.  Bisogna aprire il cancello sulla sinistra, proseguire dritti e poi costeggiare il prato sulla destra.  Si individua un sentiero che scende nel bosco e, attraversato un bel ponte di legno, termina in un gruppo di belle casette, che annunciano il paese di Munitibar, che si raggiunge poco dopo. Su questo tratto non ho trovato segni, che forse mandavano più sotto, lungo la strada provinciale</t>
  </si>
  <si>
    <t>Munitibar</t>
  </si>
  <si>
    <t>Si scende fino al ponte e si svolta a sinistra.  Qui si ritrovano i segni.  Dall'altra parte della strada c'è una bella chiesa, con un grande porticato, caratteristico del Pais Vasco.  Si passa un ponte e, poco avanti, sulla sinistra si stacca una stradina in salita in direzione Aldaka.  Si raggiunge l'ermita di Santiago e si prosegue sulla sinistra, su strada asfaltata. fino a raggiungere la strada provinciale, dove c'è un cartello indicante il cammino. Si prosegue a sx. </t>
  </si>
  <si>
    <t>Bar Zarabentu</t>
  </si>
  <si>
    <t>Raggiunto il Bar Zarabentu i segni indicano un percorso che sale sulla collina sovrastante, ma poi al successivo incrocio non c'è indicazione, e allora sono tornato indietro ed ho continuato sino a Gernika per la strada, peraltro pochissimo trafficata.</t>
  </si>
  <si>
    <t>Gernika</t>
  </si>
  <si>
    <t>Prima della città la viabilità è sconvolta dai lavori di costruzione di un'autostrada ed un raccordo.  Raggiunta la città si gira a sx verso il centro e si prosegue lungo la carrettera nacional, molto trafficata, e la ferrovia in direzione Bilbao fino al bivio per Muxica. Qui si gira a dx e si prosegue sulla carrettera provinciale, anch'essa trafficata fino al paese di Ugarte</t>
  </si>
  <si>
    <t>Ugarte</t>
  </si>
  <si>
    <t>Dopo il paese la strada continua, senza marciapiedi e sempre trafficata, e sale fino al'Alto de Morga, dove c'è un incrocio di strade ed un bar.  </t>
  </si>
  <si>
    <t>Alto de Morga</t>
  </si>
  <si>
    <t>I segni del cammino mandano verso l'alto di Gerekiz.  Io invece ho proseguito verso Morga per cercare un posto per la notte.  Ho preso la strada di sx in discreta discesa e poi in leggera salita.</t>
  </si>
  <si>
    <t>Andra Mari</t>
  </si>
  <si>
    <t>Morga (Andra Mari)</t>
  </si>
  <si>
    <t>si prosegue lungo la strada per colline in leggera salita e si raggiunge il passo di</t>
  </si>
  <si>
    <t>Aretxabalagne</t>
  </si>
  <si>
    <t>qui si ritrova il cammino proveniente dall'alto di Gerekiz; si continua in discesa lungo la strada, abbastanza trafficata e priva di marciapiedi fino al paese di </t>
  </si>
  <si>
    <t>Goikolexea</t>
  </si>
  <si>
    <t>c'è una bellissima chiesa, con un grandissimo porticato esterno, ed uno straordinario cimitero, che vale la pena visitare.  Si continua fino a</t>
  </si>
  <si>
    <t>Larrabetzu</t>
  </si>
  <si>
    <t>sempre su strada discretamente trafficata e senza marciapiedi si prosegue fino a</t>
  </si>
  <si>
    <t>Lezama</t>
  </si>
  <si>
    <t>subito dopo la chiesa c'è una strada a sx che sale, senza indicazioni, fino sulla cresta che sovrasta il paese.  La strada è molto larga e con poco traffico; ogni tanto si trova qualche segno giallo.  Si sale fino al</t>
  </si>
  <si>
    <t>Alto del Vivero</t>
  </si>
  <si>
    <t>arrivati sul passo con vista sul sottostante grande parcheggio una strada sterrata e sconnessa parte sulla destra salendo sulla cresta.  Si oltrepassano altissime antenne e ripetitori, con strada in saliscendi.  Sulla sinistra si vede una pianura e, in lontananza, Bilbao; sulla destra si vedono altri paesi e, in fondo, l'aeroporto.  Si  raggiunge una pineta ed il </t>
  </si>
  <si>
    <t>Bar Merendero</t>
  </si>
  <si>
    <t>rispetto al piazzale antistante stare a sx passando sotto il traliccio e scendendo rapidamente per una stradina asfaltata.  Si passa sopra l'autostrada, poi si prosegue dritti scendendo al parcheggio sottostante e poi per una scalinata si arriva al barrio de Arabella.</t>
  </si>
  <si>
    <t>Bilbao</t>
  </si>
  <si>
    <t>arrivati in città, al termine della scalinata, si gira a destra, lungo un parco cittadino, fino alla Basilica di Begoña.  Si prosegue in discesa per la Calle Virgen de Begoña scendendo poi sulla sinistra per la antica Calzada de Mallona, sbucando in Piazza de Unamuno, in pieno centro di Bilbao.</t>
  </si>
  <si>
    <t>si esce dall'albergue tornando indietro fino al ponte, lo si passa e si prosegue prendendo la prima strada a dx (si vede un segno giallo).  Dopo 100 metri si prende un sentierino di cemento che a tratti diventa scalinata; si esce su una strada asfaltata (Barrio di Castrejana).  Si seguono alcuni radi segni gialli che portano a scollinare scendendo poi per una stradina sterrata che passa attraverso una squallida discarica di rifiuti urbani; sulla valle sottostante si vede una zona industriale ed una autostrada.  Seguendo i segni la strada scende e risale fino al Ponte del Diablo, all'Ermita di Santa Agueda ed a Barakaldo.  Ho pensato che la strada segnata, per l'andamento illogico che aveva, portasse a Balmaseda e quindi fosse si trattasse del cammino che si immette sul Camino Francés; per prudenza sono tornato indietro sino al colle ed ho proseguito in direzione opposta, passando davanti alla fabbrica della Schweppes, immettendomi poi in una strada di grande comunicazione.   Ho proseguito a sinistra sino ad un grande incrocio, attraversandolo e arrivando ad alcune palazzine.  Di qui sono sceso fino ad arrivare al barrio di</t>
  </si>
  <si>
    <t>Barakaldo</t>
  </si>
  <si>
    <t>di qui sino a  Portugalete si cammina senza interruzioni per centri abitati, attraversando i comuni satelliti di Bilbao.  Sono in corso grandi opere urbane (strade ed edifici) che sconvolgono la viabilità.  Ogni tanto si vedono segni gialli, ma le deviazioni frequenti spesso ce li fanno perdere.  Conviene chiedere di frequente informazioni sulla strada per Retuerto / Sestao / Portugalete preferendo sempre la strada più rapida, che ci porti via il più velocemente possibile da lì.  Riferimenti obbligati sono 8 grattacieli da 24 piani ciascuno, visibili da ogni punto e sotto ai quali dobbiamo passare, ed un ponte prima di Sestao.   Prima del ponte, 50 metri a dx, e inoltre prima, davanti alla chiesa di Retuerto, si sono cartelli che indicano il cammino, ma non credo valga la pena seguire quelle indicazioni, almeno fino a quando il cammino non sarà segnalato dignitosamente e in modo logico. Traversato il ponte si sale a Sestao attraversando il paese sino alla parte alta e si discende sino a</t>
  </si>
  <si>
    <t>Portugalete</t>
  </si>
  <si>
    <t>Portugalete, con bella vista sulla Ria ed il ponte di Colgante.  Proseguendo in piano si arriva alla bella chiesa di Santa Maria (possibilità di ottenere il sello).  Si attraversa il paese in salita, in direzione del cimitero, dopo di che la strada piega a sx in discesa fino ad un grossa rotonda con un bruttissimo monumento in ferro e cemento.   Con difficoltà dovuta al grande traffico e alla larghezza della strada la si attraversa.  Dall'altra parte c'è una stradina in tartan rosso, con l'indicazione Bidegorri: è una pista ciclabile lunga 11 km che porta sino al mare.  Lungo la strada ci sono alcune fontane e aree di sosta.</t>
  </si>
  <si>
    <t>Playa de la Arena</t>
  </si>
  <si>
    <t>Prima di partire consiglio di leggersele con comodo dal sito.</t>
  </si>
  <si>
    <t xml:space="preserve">in alcune celle, nelle descrizioni, mancano forse dei caratteri. Non ho avuto il tempo in questi giorni di preparazione del viaggio di aggiustarli. Parto stasera, con emozione e sgomento. </t>
  </si>
  <si>
    <t>www.pellegrinando.it</t>
  </si>
  <si>
    <t>la scheda "frances geo"</t>
  </si>
  <si>
    <t>questo grafico è da stamparsi in formato A4</t>
  </si>
  <si>
    <r>
      <t xml:space="preserve">a </t>
    </r>
    <r>
      <rPr>
        <b/>
        <sz val="7"/>
        <rFont val="Verdana"/>
        <family val="2"/>
      </rPr>
      <t>Gijon</t>
    </r>
    <r>
      <rPr>
        <sz val="7"/>
        <rFont val="Verdana"/>
        <family val="2"/>
      </rPr>
      <t xml:space="preserve"> Hotel Juvenìl "San Andrés de Cornellana" - Camino de los Caleros. Barrio de Construeces - tel. 985.160673</t>
    </r>
  </si>
  <si>
    <r>
      <t xml:space="preserve">a </t>
    </r>
    <r>
      <rPr>
        <b/>
        <sz val="7"/>
        <rFont val="Verdana"/>
        <family val="2"/>
      </rPr>
      <t>Soto de Luiña</t>
    </r>
    <r>
      <rPr>
        <sz val="7"/>
        <rFont val="Verdana"/>
        <family val="2"/>
      </rPr>
      <t xml:space="preserve"> c'è l'albergue de peregrinos gestito dalla Asociaciòn "La Humildad" - 20 posti, docce, no cucina - chiavi al bar in paese -tel Comune 985.640234</t>
    </r>
  </si>
  <si>
    <r>
      <t xml:space="preserve">A </t>
    </r>
    <r>
      <rPr>
        <b/>
        <sz val="7"/>
        <rFont val="Verdana"/>
        <family val="2"/>
      </rPr>
      <t xml:space="preserve">Piñera </t>
    </r>
    <r>
      <rPr>
        <sz val="7"/>
        <rFont val="Verdana"/>
        <family val="2"/>
      </rPr>
      <t>albergue de peregrinos - 20 posti - tel Comune 985.630094</t>
    </r>
  </si>
  <si>
    <r>
      <t xml:space="preserve">A </t>
    </r>
    <r>
      <rPr>
        <b/>
        <sz val="7"/>
        <rFont val="Verdana"/>
        <family val="2"/>
      </rPr>
      <t>La Caridad</t>
    </r>
    <r>
      <rPr>
        <sz val="7"/>
        <rFont val="Verdana"/>
        <family val="2"/>
      </rPr>
      <t xml:space="preserve"> albergue de peregrinos - 20 posti, docce, no cucina - chiave nella casa successiva </t>
    </r>
  </si>
  <si>
    <r>
      <t xml:space="preserve">a </t>
    </r>
    <r>
      <rPr>
        <b/>
        <sz val="7"/>
        <rFont val="Verdana"/>
        <family val="2"/>
      </rPr>
      <t>Tapia</t>
    </r>
    <r>
      <rPr>
        <sz val="7"/>
        <rFont val="Verdana"/>
        <family val="2"/>
      </rPr>
      <t xml:space="preserve"> albergue de peregrinos - 30 posti - tel Comune 985.628080</t>
    </r>
  </si>
  <si>
    <r>
      <t xml:space="preserve">a </t>
    </r>
    <r>
      <rPr>
        <b/>
        <sz val="7"/>
        <rFont val="Verdana"/>
        <family val="2"/>
      </rPr>
      <t>Ribadeo</t>
    </r>
    <r>
      <rPr>
        <sz val="7"/>
        <rFont val="Verdana"/>
        <family val="2"/>
      </rPr>
      <t xml:space="preserve"> - albergue de peregrinos - 30 posti, doccia, cucina - sulla porta c'è il numero di telefono della Protecion Civil che viene ad aprire</t>
    </r>
  </si>
  <si>
    <r>
      <t xml:space="preserve">a </t>
    </r>
    <r>
      <rPr>
        <b/>
        <sz val="7"/>
        <rFont val="Verdana"/>
        <family val="2"/>
      </rPr>
      <t>Tol</t>
    </r>
    <r>
      <rPr>
        <sz val="7"/>
        <rFont val="Verdana"/>
        <family val="2"/>
      </rPr>
      <t xml:space="preserve"> albergue de peregrinos - tel. Comune 985.635001</t>
    </r>
  </si>
  <si>
    <r>
      <t>DISLIVELLO </t>
    </r>
    <r>
      <rPr>
        <sz val="7"/>
        <rFont val="Verdana"/>
        <family val="2"/>
      </rPr>
      <t xml:space="preserve"> </t>
    </r>
    <r>
      <rPr>
        <b/>
        <sz val="7"/>
        <rFont val="Verdana"/>
        <family val="2"/>
      </rPr>
      <t>180</t>
    </r>
  </si>
  <si>
    <r>
      <t>DISLIVELLO </t>
    </r>
    <r>
      <rPr>
        <sz val="7"/>
        <rFont val="Verdana"/>
        <family val="2"/>
      </rPr>
      <t xml:space="preserve"> </t>
    </r>
    <r>
      <rPr>
        <b/>
        <sz val="7"/>
        <rFont val="Verdana"/>
        <family val="2"/>
      </rPr>
      <t>280</t>
    </r>
  </si>
  <si>
    <r>
      <t xml:space="preserve">ad </t>
    </r>
    <r>
      <rPr>
        <b/>
        <sz val="7"/>
        <rFont val="Verdana"/>
        <family val="2"/>
      </rPr>
      <t>Abadìn</t>
    </r>
    <r>
      <rPr>
        <sz val="7"/>
        <rFont val="Verdana"/>
        <family val="2"/>
      </rPr>
      <t xml:space="preserve"> albergue de peregrinos sulla carretera general</t>
    </r>
  </si>
  <si>
    <r>
      <t xml:space="preserve">a </t>
    </r>
    <r>
      <rPr>
        <b/>
        <sz val="7"/>
        <rFont val="Verdana"/>
        <family val="2"/>
      </rPr>
      <t>Villalba</t>
    </r>
    <r>
      <rPr>
        <sz val="7"/>
        <rFont val="Verdana"/>
        <family val="2"/>
      </rPr>
      <t xml:space="preserve"> albergue de peregrino sulla carretera prima del paese - 40 posti, docce, cucina - occorre chiamare la protecion civil al numero indicato sulla porta dell'albergue </t>
    </r>
  </si>
  <si>
    <r>
      <t>DISLIVELLO </t>
    </r>
    <r>
      <rPr>
        <sz val="7"/>
        <rFont val="Verdana"/>
        <family val="2"/>
      </rPr>
      <t xml:space="preserve"> </t>
    </r>
    <r>
      <rPr>
        <b/>
        <sz val="7"/>
        <rFont val="Verdana"/>
        <family val="2"/>
      </rPr>
      <t>-30</t>
    </r>
  </si>
  <si>
    <r>
      <t xml:space="preserve">a </t>
    </r>
    <r>
      <rPr>
        <b/>
        <sz val="7"/>
        <rFont val="Verdana"/>
        <family val="2"/>
      </rPr>
      <t>Baamonde</t>
    </r>
    <r>
      <rPr>
        <sz val="7"/>
        <rFont val="Verdana"/>
        <family val="2"/>
      </rPr>
      <t xml:space="preserve"> albergue de peregrinos, sulla carretera general - posti 22 - l'hospitalera si chiama Conchita - tel 982.398241 e 982.398296</t>
    </r>
  </si>
  <si>
    <r>
      <t xml:space="preserve">a </t>
    </r>
    <r>
      <rPr>
        <b/>
        <sz val="7"/>
        <rFont val="Verdana"/>
        <family val="2"/>
      </rPr>
      <t>Miraz</t>
    </r>
    <r>
      <rPr>
        <sz val="7"/>
        <rFont val="Verdana"/>
        <family val="2"/>
      </rPr>
      <t xml:space="preserve"> c'è una casa a disposizione - ci sono alcuni letti, doccia calda, bella cucina; non è tenuta molto bene - le chiavi si trovano al bar,</t>
    </r>
  </si>
  <si>
    <r>
      <t xml:space="preserve">C'è anche possibilità di alloggio a </t>
    </r>
    <r>
      <rPr>
        <b/>
        <sz val="7"/>
        <rFont val="Verdana"/>
        <family val="2"/>
      </rPr>
      <t>Guitiriz</t>
    </r>
    <r>
      <rPr>
        <sz val="7"/>
        <rFont val="Verdana"/>
        <family val="2"/>
      </rPr>
      <t xml:space="preserve"> (occorre fare una deviazione dal cammino): rivolgersi al parroco, che offre 4/6 posti con una doccia</t>
    </r>
  </si>
  <si>
    <r>
      <t>DISLIVELLO </t>
    </r>
    <r>
      <rPr>
        <sz val="7"/>
        <rFont val="Verdana"/>
        <family val="2"/>
      </rPr>
      <t xml:space="preserve"> </t>
    </r>
    <r>
      <rPr>
        <b/>
        <sz val="7"/>
        <rFont val="Verdana"/>
        <family val="2"/>
      </rPr>
      <t>61</t>
    </r>
  </si>
  <si>
    <r>
      <t xml:space="preserve">a </t>
    </r>
    <r>
      <rPr>
        <b/>
        <sz val="7"/>
        <rFont val="Verdana"/>
        <family val="2"/>
      </rPr>
      <t>Sobrado dos Monxes</t>
    </r>
    <r>
      <rPr>
        <sz val="7"/>
        <rFont val="Verdana"/>
        <family val="2"/>
      </rPr>
      <t xml:space="preserve"> si trova eccellente ospitalità nel Monastero. Se la porta è chiusa suonare, e si viene accolti ugualmente - 62 posti, docce, cucina - tel 981.500870</t>
    </r>
  </si>
  <si>
    <r>
      <t>DISLIVELLO </t>
    </r>
    <r>
      <rPr>
        <sz val="7"/>
        <rFont val="Verdana"/>
        <family val="2"/>
      </rPr>
      <t xml:space="preserve"> </t>
    </r>
    <r>
      <rPr>
        <b/>
        <sz val="7"/>
        <rFont val="Verdana"/>
        <family val="2"/>
      </rPr>
      <t>-130</t>
    </r>
  </si>
  <si>
    <r>
      <t xml:space="preserve">Nel tragitto verso Arzua si trovani albergue a </t>
    </r>
    <r>
      <rPr>
        <b/>
        <sz val="7"/>
        <rFont val="Verdana"/>
        <family val="2"/>
      </rPr>
      <t>Ribadiso</t>
    </r>
    <r>
      <rPr>
        <sz val="7"/>
        <rFont val="Verdana"/>
        <family val="2"/>
      </rPr>
      <t xml:space="preserve"> (62 posti) e ad </t>
    </r>
    <r>
      <rPr>
        <b/>
        <sz val="7"/>
        <rFont val="Verdana"/>
        <family val="2"/>
      </rPr>
      <t>Arzua</t>
    </r>
    <r>
      <rPr>
        <sz val="7"/>
        <rFont val="Verdana"/>
        <family val="2"/>
      </rPr>
      <t xml:space="preserve"> (50 posti).</t>
    </r>
  </si>
  <si>
    <r>
      <t>Santa Irene</t>
    </r>
    <r>
      <rPr>
        <sz val="7"/>
        <rFont val="Verdana"/>
        <family val="2"/>
      </rPr>
      <t>, albergue de peregrinos - 36 posti - tel. 981.511278</t>
    </r>
  </si>
  <si>
    <r>
      <t>Arca-O Pino</t>
    </r>
    <r>
      <rPr>
        <sz val="7"/>
        <rFont val="Verdana"/>
        <family val="2"/>
      </rPr>
      <t xml:space="preserve"> - albergue de peregrinos - 80 posti, docce, cucina - tel. 686.744.055</t>
    </r>
  </si>
  <si>
    <r>
      <t>DISLIVELLO </t>
    </r>
    <r>
      <rPr>
        <sz val="7"/>
        <rFont val="Verdana"/>
        <family val="2"/>
      </rPr>
      <t xml:space="preserve"> </t>
    </r>
    <r>
      <rPr>
        <b/>
        <sz val="7"/>
        <rFont val="Verdana"/>
        <family val="2"/>
      </rPr>
      <t>-60</t>
    </r>
  </si>
  <si>
    <r>
      <t>Monte do Gozo</t>
    </r>
    <r>
      <rPr>
        <sz val="7"/>
        <rFont val="Verdana"/>
        <family val="2"/>
      </rPr>
      <t xml:space="preserve"> - albergue gigantesco, fatto di basse casette, adagiato sul fianco di una collina prospiciente Santiago - 800 posti, con tutti servizi necessari - tel. 981.558942</t>
    </r>
  </si>
  <si>
    <r>
      <t>Santiago de Compostela</t>
    </r>
    <r>
      <rPr>
        <sz val="7"/>
        <rFont val="Verdana"/>
        <family val="2"/>
      </rPr>
      <t xml:space="preserve"> - Seminario Menor, in pieno centro (nel maggio 2001 era chiuso per lavori)</t>
    </r>
  </si>
  <si>
    <t>KM  28</t>
  </si>
  <si>
    <t>DISLIVELLO  0</t>
  </si>
  <si>
    <t>salita:   340</t>
  </si>
  <si>
    <t>discesa:  340</t>
  </si>
  <si>
    <t>Tempo di percorrenza ore 9:30</t>
  </si>
  <si>
    <t xml:space="preserve">La tappa è molto bella e panoramica. Da Irùn si raggiunge il paese di Fuentarrabìa, e si sale sino al Santuario di Guadalupe.  Di qui si percorre a mezza costa il fianco sud del monte Jaizkibel scendendo a Pasaje San Juan, dove si attraversa in barca la prima ria.  Si risale il ripido versante del lato opposto sino al faro de la Plata, per poi costeggiare la sommità del Monte e del parco Ulìa, scendendo direttamente nel centro di San Sebastiàn ed evitando così la periferia e la zona industriale. </t>
  </si>
  <si>
    <t>KM  31</t>
  </si>
  <si>
    <t>DISLIVELLO  -10</t>
  </si>
  <si>
    <t>salita:  245</t>
  </si>
  <si>
    <t>discesa:  255</t>
  </si>
  <si>
    <t>Tempo di percorrenza ore 6:20</t>
  </si>
  <si>
    <t>KM  50</t>
  </si>
  <si>
    <t>DISLIVELLO  315</t>
  </si>
  <si>
    <t>salita:  725</t>
  </si>
  <si>
    <t>discesa:  415</t>
  </si>
  <si>
    <t>Tempo di percorrenza ore 11:30</t>
  </si>
  <si>
    <t>KM  34</t>
  </si>
  <si>
    <r>
      <t>DISLIVELLO </t>
    </r>
    <r>
      <rPr>
        <sz val="7"/>
        <rFont val="Times New Roman"/>
        <family val="0"/>
      </rPr>
      <t xml:space="preserve"> </t>
    </r>
    <r>
      <rPr>
        <b/>
        <sz val="7"/>
        <rFont val="Verdana"/>
        <family val="2"/>
      </rPr>
      <t>-190  </t>
    </r>
  </si>
  <si>
    <t>salita:  170</t>
  </si>
  <si>
    <t>discesa:  420</t>
  </si>
  <si>
    <t>Tempo di percorrenza ore 8:50</t>
  </si>
  <si>
    <t>KM  24</t>
  </si>
  <si>
    <r>
      <t>DISLIVELLO </t>
    </r>
    <r>
      <rPr>
        <sz val="7"/>
        <rFont val="Times New Roman"/>
        <family val="0"/>
      </rPr>
      <t xml:space="preserve"> </t>
    </r>
    <r>
      <rPr>
        <b/>
        <sz val="7"/>
        <rFont val="Verdana"/>
        <family val="2"/>
      </rPr>
      <t>-100  </t>
    </r>
  </si>
  <si>
    <t>salita:  385</t>
  </si>
  <si>
    <t>discesa:  485</t>
  </si>
  <si>
    <t>Tempo di percorrenza ore 6:15</t>
  </si>
  <si>
    <t>KM  40</t>
  </si>
  <si>
    <r>
      <t>DISLIVELLO </t>
    </r>
    <r>
      <rPr>
        <sz val="7"/>
        <rFont val="Times New Roman"/>
        <family val="0"/>
      </rPr>
      <t xml:space="preserve"> </t>
    </r>
    <r>
      <rPr>
        <b/>
        <sz val="7"/>
        <rFont val="Verdana"/>
        <family val="2"/>
      </rPr>
      <t>60  </t>
    </r>
  </si>
  <si>
    <t>salita:  150</t>
  </si>
  <si>
    <t>discesa:  90</t>
  </si>
  <si>
    <t>Tempo di percorrenza ore 10:10</t>
  </si>
  <si>
    <t>KM  37</t>
  </si>
  <si>
    <r>
      <t>DISLIVELLO </t>
    </r>
    <r>
      <rPr>
        <sz val="7"/>
        <rFont val="Times New Roman"/>
        <family val="0"/>
      </rPr>
      <t xml:space="preserve"> </t>
    </r>
    <r>
      <rPr>
        <b/>
        <sz val="7"/>
        <rFont val="Verdana"/>
        <family val="2"/>
      </rPr>
      <t>-20  </t>
    </r>
  </si>
  <si>
    <t>salita:  255</t>
  </si>
  <si>
    <t>discesa:  275</t>
  </si>
  <si>
    <t>KM  29</t>
  </si>
  <si>
    <r>
      <t>DISLIVELLO </t>
    </r>
    <r>
      <rPr>
        <sz val="7"/>
        <rFont val="Times New Roman"/>
        <family val="0"/>
      </rPr>
      <t xml:space="preserve"> </t>
    </r>
    <r>
      <rPr>
        <b/>
        <sz val="7"/>
        <rFont val="Verdana"/>
        <family val="2"/>
      </rPr>
      <t>0  </t>
    </r>
  </si>
  <si>
    <t>salita:  65</t>
  </si>
  <si>
    <t>discesa:  65</t>
  </si>
  <si>
    <t>Tempo di percorrenza ore 7:50</t>
  </si>
  <si>
    <t>KM  47</t>
  </si>
  <si>
    <r>
      <t>DISLIVELLO </t>
    </r>
    <r>
      <rPr>
        <sz val="7"/>
        <rFont val="Times New Roman"/>
        <family val="0"/>
      </rPr>
      <t xml:space="preserve"> </t>
    </r>
    <r>
      <rPr>
        <b/>
        <sz val="7"/>
        <rFont val="Verdana"/>
        <family val="2"/>
      </rPr>
      <t>70  </t>
    </r>
  </si>
  <si>
    <t>discesa:  85</t>
  </si>
  <si>
    <t>Tempo di percorrenza ore 12:40</t>
  </si>
  <si>
    <t>KM  23</t>
  </si>
  <si>
    <t>salita:  200</t>
  </si>
  <si>
    <t>discesa:  200</t>
  </si>
  <si>
    <t>Tempo di percorrenza ore 6</t>
  </si>
  <si>
    <r>
      <t>DISLIVELLO </t>
    </r>
    <r>
      <rPr>
        <sz val="7"/>
        <rFont val="Verdana"/>
        <family val="2"/>
      </rPr>
      <t xml:space="preserve"> </t>
    </r>
    <r>
      <rPr>
        <b/>
        <sz val="7"/>
        <rFont val="Verdana"/>
        <family val="2"/>
      </rPr>
      <t>50  </t>
    </r>
  </si>
  <si>
    <t>salita:  270</t>
  </si>
  <si>
    <t>discesa:  220</t>
  </si>
  <si>
    <t>Tempo di percorrenza ore 8:20</t>
  </si>
  <si>
    <t>KM  39</t>
  </si>
  <si>
    <r>
      <t>DISLIVELLO </t>
    </r>
    <r>
      <rPr>
        <sz val="7"/>
        <rFont val="Times New Roman"/>
        <family val="0"/>
      </rPr>
      <t xml:space="preserve"> </t>
    </r>
    <r>
      <rPr>
        <b/>
        <sz val="7"/>
        <rFont val="Verdana"/>
        <family val="2"/>
      </rPr>
      <t>80  </t>
    </r>
  </si>
  <si>
    <t>salita:  230</t>
  </si>
  <si>
    <t>discesa:  157</t>
  </si>
  <si>
    <t>Tempo di percorrenza ore  9:20</t>
  </si>
  <si>
    <t>salita:  240</t>
  </si>
  <si>
    <t>discesa:  300</t>
  </si>
  <si>
    <t>Tempo di percorrenza ore  7:30</t>
  </si>
  <si>
    <r>
      <t>DISLIVELLO </t>
    </r>
    <r>
      <rPr>
        <sz val="7"/>
        <rFont val="Verdana"/>
        <family val="2"/>
      </rPr>
      <t xml:space="preserve"> </t>
    </r>
    <r>
      <rPr>
        <b/>
        <sz val="7"/>
        <rFont val="Verdana"/>
        <family val="2"/>
      </rPr>
      <t>20  </t>
    </r>
  </si>
  <si>
    <t>salita:  536</t>
  </si>
  <si>
    <t>discesa:  556</t>
  </si>
  <si>
    <t>Tempo di percorrenza ore  10:20</t>
  </si>
  <si>
    <t>KM  27</t>
  </si>
  <si>
    <r>
      <t>DISLIVELLO </t>
    </r>
    <r>
      <rPr>
        <sz val="7"/>
        <rFont val="Verdana"/>
        <family val="2"/>
      </rPr>
      <t xml:space="preserve"> </t>
    </r>
    <r>
      <rPr>
        <b/>
        <sz val="7"/>
        <rFont val="Verdana"/>
        <family val="2"/>
      </rPr>
      <t>0  </t>
    </r>
  </si>
  <si>
    <t>salita:  260</t>
  </si>
  <si>
    <t>discesa:  260</t>
  </si>
  <si>
    <t>Tempo di percorrenza ore  6:20</t>
  </si>
  <si>
    <r>
      <t>DISLIVELLO </t>
    </r>
    <r>
      <rPr>
        <sz val="7"/>
        <rFont val="Verdana"/>
        <family val="2"/>
      </rPr>
      <t xml:space="preserve"> </t>
    </r>
    <r>
      <rPr>
        <b/>
        <sz val="7"/>
        <rFont val="Verdana"/>
        <family val="2"/>
      </rPr>
      <t>10  </t>
    </r>
  </si>
  <si>
    <t>salita:  610</t>
  </si>
  <si>
    <t>discesa:  600</t>
  </si>
  <si>
    <t>Tempo di percorrenza ore  10:30</t>
  </si>
  <si>
    <t>KM  38</t>
  </si>
  <si>
    <r>
      <t>DISLIVELLO </t>
    </r>
    <r>
      <rPr>
        <sz val="7"/>
        <rFont val="Verdana"/>
        <family val="2"/>
      </rPr>
      <t xml:space="preserve"> </t>
    </r>
    <r>
      <rPr>
        <b/>
        <sz val="7"/>
        <rFont val="Verdana"/>
        <family val="2"/>
      </rPr>
      <t>40  </t>
    </r>
  </si>
  <si>
    <t>salita:  500</t>
  </si>
  <si>
    <t>discesa:  500</t>
  </si>
  <si>
    <t>Tempo di percorrenza ore  10:10</t>
  </si>
  <si>
    <r>
      <t>DISLIVELLO </t>
    </r>
    <r>
      <rPr>
        <sz val="7"/>
        <rFont val="Verdana"/>
        <family val="2"/>
      </rPr>
      <t xml:space="preserve"> </t>
    </r>
    <r>
      <rPr>
        <b/>
        <sz val="7"/>
        <rFont val="Verdana"/>
        <family val="2"/>
      </rPr>
      <t>-10  </t>
    </r>
  </si>
  <si>
    <t>salita:  185</t>
  </si>
  <si>
    <t>Tempo di percorrenza ore  7:50</t>
  </si>
  <si>
    <t>KM  22</t>
  </si>
  <si>
    <r>
      <t>DISLIVELLO </t>
    </r>
    <r>
      <rPr>
        <sz val="7"/>
        <rFont val="Verdana"/>
        <family val="2"/>
      </rPr>
      <t xml:space="preserve"> </t>
    </r>
    <r>
      <rPr>
        <b/>
        <sz val="7"/>
        <rFont val="Verdana"/>
        <family val="2"/>
      </rPr>
      <t>-30  </t>
    </r>
  </si>
  <si>
    <t>salita:  10</t>
  </si>
  <si>
    <t>Tempo di percorrenza ore  6:00</t>
  </si>
  <si>
    <t>salita:  550</t>
  </si>
  <si>
    <t>discesa:   370</t>
  </si>
  <si>
    <t>Tempo di percorrenza ore  9:00</t>
  </si>
  <si>
    <t>salita:  320</t>
  </si>
  <si>
    <t>discesa:   40</t>
  </si>
  <si>
    <t>KM  36</t>
  </si>
  <si>
    <t>discesa:   180</t>
  </si>
  <si>
    <t>Tempo di percorrenza ore  9:50</t>
  </si>
  <si>
    <t>salita:  258</t>
  </si>
  <si>
    <t>discesa:   197</t>
  </si>
  <si>
    <t>salita:  70</t>
  </si>
  <si>
    <t>discesa:   200</t>
  </si>
  <si>
    <t>Tempo di percorrenza ore  9:10</t>
  </si>
  <si>
    <t>salita:  90</t>
  </si>
  <si>
    <t>discesa:   220</t>
  </si>
  <si>
    <t>Tempo di percorrenza ore  4:40</t>
  </si>
  <si>
    <r>
      <t>DISLIVELLO </t>
    </r>
    <r>
      <rPr>
        <sz val="7"/>
        <rFont val="Verdana"/>
        <family val="2"/>
      </rPr>
      <t xml:space="preserve"> </t>
    </r>
    <r>
      <rPr>
        <b/>
        <sz val="7"/>
        <rFont val="Verdana"/>
        <family val="2"/>
      </rPr>
      <t>0</t>
    </r>
  </si>
  <si>
    <r>
      <t xml:space="preserve">A </t>
    </r>
    <r>
      <rPr>
        <b/>
        <sz val="7"/>
        <rFont val="Verdana"/>
        <family val="2"/>
      </rPr>
      <t>Olveiroa</t>
    </r>
    <r>
      <rPr>
        <sz val="7"/>
        <rFont val="Verdana"/>
        <family val="2"/>
      </rPr>
      <t xml:space="preserve"> albergue de peregrinos - 32 posti, docce, cucina - Struttura bellissima, curata splendidamente dalla hospitalera, disponibile a preparare qualcosa per cena. In paese non c'è negozio, ma al bar si può comprare pane, formaggi e salumi. - Tel comune 981.744001</t>
    </r>
  </si>
  <si>
    <r>
      <t>DISLIVELLO </t>
    </r>
    <r>
      <rPr>
        <sz val="7"/>
        <rFont val="Verdana"/>
        <family val="2"/>
      </rPr>
      <t xml:space="preserve"> </t>
    </r>
    <r>
      <rPr>
        <b/>
        <sz val="7"/>
        <rFont val="Verdana"/>
        <family val="2"/>
      </rPr>
      <t>-110</t>
    </r>
  </si>
  <si>
    <r>
      <t xml:space="preserve">a </t>
    </r>
    <r>
      <rPr>
        <b/>
        <sz val="7"/>
        <rFont val="Verdana"/>
        <family val="2"/>
      </rPr>
      <t>Cee</t>
    </r>
    <r>
      <rPr>
        <sz val="7"/>
        <rFont val="Verdana"/>
        <family val="2"/>
      </rPr>
      <t xml:space="preserve"> c'è un albergue in costruzione</t>
    </r>
  </si>
  <si>
    <r>
      <t xml:space="preserve">a </t>
    </r>
    <r>
      <rPr>
        <b/>
        <sz val="7"/>
        <rFont val="Verdana"/>
        <family val="2"/>
      </rPr>
      <t xml:space="preserve">Finisterre </t>
    </r>
    <r>
      <rPr>
        <sz val="7"/>
        <rFont val="Verdana"/>
        <family val="2"/>
      </rPr>
      <t>albergue de peregrinos in paese, Calle Real 1 - tel.  981.74.07.81</t>
    </r>
  </si>
  <si>
    <t>discesa:   230</t>
  </si>
  <si>
    <r>
      <t xml:space="preserve">a </t>
    </r>
    <r>
      <rPr>
        <b/>
        <sz val="7"/>
        <rFont val="Verdana"/>
        <family val="2"/>
      </rPr>
      <t>Negreira</t>
    </r>
    <r>
      <rPr>
        <sz val="7"/>
        <rFont val="Verdana"/>
        <family val="2"/>
      </rPr>
      <t xml:space="preserve"> albergue de peregrinos - 24 posti, docce, cucina - tel. 981.885250. L'albergue, bellissimo e di recente costruzione, è fuori del paese</t>
    </r>
  </si>
  <si>
    <t>salita:  180</t>
  </si>
  <si>
    <t>discesa:   240</t>
  </si>
  <si>
    <t>Tempo di percorrenza ore  8:30</t>
  </si>
  <si>
    <t>salita:  160</t>
  </si>
  <si>
    <t>discesa:   270</t>
  </si>
  <si>
    <t>Tempo di percorrenza ore  7:40</t>
  </si>
  <si>
    <r>
      <t>albergue di</t>
    </r>
    <r>
      <rPr>
        <b/>
        <sz val="7"/>
        <rFont val="Verdana"/>
        <family val="2"/>
      </rPr>
      <t xml:space="preserve"> Negreira</t>
    </r>
  </si>
  <si>
    <t>Pais Vasco - Guipuzcoa</t>
  </si>
  <si>
    <t>Data</t>
  </si>
  <si>
    <t>St Jean</t>
  </si>
  <si>
    <t>Roncisvalle</t>
  </si>
  <si>
    <t>Larrasoana</t>
  </si>
  <si>
    <t>Pamplona/Cizur</t>
  </si>
  <si>
    <t>Puente la Reina</t>
  </si>
  <si>
    <t>Estella</t>
  </si>
  <si>
    <t>Logrono</t>
  </si>
  <si>
    <t>Najera</t>
  </si>
  <si>
    <t>S. Domingo</t>
  </si>
  <si>
    <t>S. Juan de Ortega</t>
  </si>
  <si>
    <t>Burgos</t>
  </si>
  <si>
    <t>Carrion</t>
  </si>
  <si>
    <t>DISLIVELLO   60</t>
  </si>
  <si>
    <t> salita: 85</t>
  </si>
  <si>
    <t>discesa: 25</t>
  </si>
  <si>
    <t>Tempo di percorrenza ore 7:35</t>
  </si>
  <si>
    <t>Villadangos del Paramo - tel. 987390003</t>
  </si>
  <si>
    <t>KM 38</t>
  </si>
  <si>
    <t>DISLIVELLO   250</t>
  </si>
  <si>
    <t> salita: 320</t>
  </si>
  <si>
    <t>Tempo di percorrenza ore 7:50</t>
  </si>
  <si>
    <t>Astorga - albergue municipal al Colegio de los Hermanos Holandeses - apre alle 13</t>
  </si>
  <si>
    <t>KM 33</t>
  </si>
  <si>
    <t>DISLIVELLO   -640</t>
  </si>
  <si>
    <t> salita: 364</t>
  </si>
  <si>
    <t>discesa: 1004</t>
  </si>
  <si>
    <t>Tempo di percorrenza ore 7:00</t>
  </si>
  <si>
    <t>Manjarin - albergue di montagna, solitario</t>
  </si>
  <si>
    <t>Molinaseca - Ermita di S.Roque </t>
  </si>
  <si>
    <t>Ponferrada - grande albergue, ottimi servizi</t>
  </si>
  <si>
    <t>KM 42</t>
  </si>
  <si>
    <t>DISLIVELLO   40</t>
  </si>
  <si>
    <t> salita: 460</t>
  </si>
  <si>
    <t>discesa: 420</t>
  </si>
  <si>
    <t>Tempo di percorrenza ore 8:40</t>
  </si>
  <si>
    <t>Cacabelos - albergue collegato alla chiesa con stanzette singole</t>
  </si>
  <si>
    <t>Pereje - 30 posti, 6 €, cena a 7 €</t>
  </si>
  <si>
    <t>Vega de Valcarce - comunale, 30 posti</t>
  </si>
  <si>
    <t>DISLIVELLO   100</t>
  </si>
  <si>
    <t> salita: 785</t>
  </si>
  <si>
    <t>discesa: 775</t>
  </si>
  <si>
    <t>Tempo di percorrenza ore 7:20</t>
  </si>
  <si>
    <t>Fuentes - 18 posti - tel. 982161336</t>
  </si>
  <si>
    <t>Triacastela - 68 posti - tel. 982548087</t>
  </si>
  <si>
    <t>KM 41</t>
  </si>
  <si>
    <t> salita: 880</t>
  </si>
  <si>
    <t>discesa: 880</t>
  </si>
  <si>
    <t>Tempo di percorrenza ore 8:05</t>
  </si>
  <si>
    <t>Samos, dai padri Benedettini</t>
  </si>
  <si>
    <t>Calvor - 30 posti, nelle antiche scuole - tel. 982167769</t>
  </si>
  <si>
    <t>Sarria - 40 posti - tel. 939419556</t>
  </si>
  <si>
    <t>Barbadelo - 30 posti</t>
  </si>
  <si>
    <t>KM 40</t>
  </si>
  <si>
    <t>discesa: 310</t>
  </si>
  <si>
    <t> Gonzar - 22 posti</t>
  </si>
  <si>
    <t> Casanova - 22 posti</t>
  </si>
  <si>
    <t> Melide - 108 posti</t>
  </si>
  <si>
    <t> salita: 75</t>
  </si>
  <si>
    <t>discesa: 255</t>
  </si>
  <si>
    <t>Tempo di percorrenza ore 9:50</t>
  </si>
  <si>
    <t> Ribadiso - 96 posti</t>
  </si>
  <si>
    <t> Arzua - 50 posti - antica scuola di musica</t>
  </si>
  <si>
    <t> Santa Irene - 52 posti - antica casa Consistorial lungo la carrettera</t>
  </si>
  <si>
    <t> Arca - grande albergue, sempre affollatissimo - 90 posti</t>
  </si>
  <si>
    <t>KM 20</t>
  </si>
  <si>
    <t> salita: 95</t>
  </si>
  <si>
    <t>discesa: 85</t>
  </si>
  <si>
    <t>Tempo di percorrenza ore 5:10</t>
  </si>
  <si>
    <t>Monte do Gozo - albergue gigantesco, fatto di basse casette, adagiato su l fianco di una collina prospiciente Santiago, con tutti servizi necessari.</t>
  </si>
  <si>
    <t>Santiago de Compostela - Seminario Menor, in pieno centro (nel maggio 2001 era chiuso per lavori)</t>
  </si>
  <si>
    <t>suore benedettine comunale</t>
  </si>
  <si>
    <t>parrocchiale - 30 posti, con possibilità di colazione /// comunale - 20 posti</t>
  </si>
  <si>
    <r>
      <t>Viana</t>
    </r>
    <r>
      <rPr>
        <sz val="7"/>
        <rFont val="Arial"/>
        <family val="2"/>
      </rPr>
      <t xml:space="preserve"> (3.000)</t>
    </r>
  </si>
  <si>
    <r>
      <t>Logroño</t>
    </r>
    <r>
      <rPr>
        <sz val="7"/>
        <rFont val="Arial"/>
        <family val="2"/>
      </rPr>
      <t xml:space="preserve"> (115.000)</t>
    </r>
  </si>
  <si>
    <t>ci sono alcuni bar/ristorante; il cammino manda a destra su un lungo percorso che si avvicina ed entra in Gijon da est.  Se ci si dirige all'albergue conviene chiedere di un bus che porti nel Barrio di Costrueces, dove c'è l'albergue Juvenìl. Se ci si vuole arrivare a piedi occorre proseguire dritti.  Si incontra l'antica Universdad Laboral, ospitata in un grande edificio, forse ex convento, con un alto campanile.  Si svolta a sinistra ad un grande incrocio in direzione della moderna Università, che si vede sul lato sinistro.   In fondo, ad una grande rotonda, chiedere la direzione e proseguire dritti per alcuni km.  Si arriva in prossimità del cimitero e di un grande giardino pubblico, posti entrambi sulla sommità di un collinetta.  Proseguire ancora alla base di questa collinetta lungo uno stradone; si incontra la grande piscina comunale ed altre strutture sportive.  In fondo, quando lo stradone piega a sx e si allontana dalla città, occorre piegare a dx e raggiungere il parco all'interno del quale si trova l'albergue</t>
  </si>
  <si>
    <t>Gijon</t>
  </si>
  <si>
    <t>dall'albergue conviene prendere un autobus fino al capolinea (chiedere informazioni all'albergue) alla periferia di Gijòn, dove inizia la vecchia carretera per Avilès.  Seguirla facendo attenzione perché è stata rifatta di recente e molti segni sono andati perduti.  Siamo nella zona industriale della città. Dopo qualche centinaio di metri si prende una stradina a dx che passa la ferrovia (passaggio non custodito) e arriva ad un grande incrocio.  Si prende a dx per Avilès.  La strada si alza per andare su di un ponte: bisogna tenere la strada bassa a dx, passare sotto il ponte; dall'altro lato c'è un altro attraversamento di ferrovia e una strada che sale: qui si ritrovano i segni ed è indicata la direzione Poego/Montiana.   Si va per una serie di strade che salgono decisamente la collina, tra casette, con vista sulla zona industriale (acciaieria ENSIDESA).  Poi il cammino piega a dx e si inoltra nella campagna e nel bosco, ritrovando il silenzio.  Si cammina in piano su stradine di campagna fra pascoli e boschi di eucalipti.</t>
  </si>
  <si>
    <t>Monte Arco</t>
  </si>
  <si>
    <t>la strada comincia a scendere rapidamente sino alla carretera e al paesino di</t>
  </si>
  <si>
    <t>Sianes</t>
  </si>
  <si>
    <t>qui il cammino va all'inizio verso Predes, poi per le campagne, prima coltivate a foraggio, poi incolte, su stradine fiancheggiate da rovi; infine si scende sulla carretera general in prossimità dell'autostrada, al paese di</t>
  </si>
  <si>
    <t>Tamòn</t>
  </si>
  <si>
    <t>qui inizia un'altra zona industriale.  Si prosegue (attenzione ai segni) verso Avilès.  Poco dopo si vedono i segni che mandano a passare un tunnel; meglio proseguire un poco, passare la rotonda e seguire sempre verso Avilès; i segni mandano a sx su un ponticello che scavalca l'autostrada e sale sulla collina opposta, per una stradina ripida e sconnessa.  Il sentiero sale faticosamente la collina in un bosco di eucalipti e la discende subito dopo raccordandosi ad una stradina di asfalto che cammina fiancheggiando l'autostrada fino a raggiungere il</t>
  </si>
  <si>
    <t>Parque Astur</t>
  </si>
  <si>
    <t>si attraversa il grande piazzale del parcheggio e si prende una stradina che scende (attenzione ai segni) e arriva alla periferia di Avilés.   Seguire i segni che, con un percorso a slalom tra la periferia, portano con precisione nel centro di</t>
  </si>
  <si>
    <t>Avilés</t>
  </si>
  <si>
    <t>l'albergue è nella zona centrale, in comoda posizione al margine del centro storico</t>
  </si>
  <si>
    <t>Avilès</t>
  </si>
  <si>
    <t xml:space="preserve">Si va al quartiere di Sabugo, si esce dalla città e poi per stretta strada asfaltata si va a La Sablera (per evitare giri inutili chiedere per la Avenida de Alemania) salendo progressivamente.  Con un giro un po' vizioso si scende, per strada e sentiero, sino a </t>
  </si>
  <si>
    <t>Salinas</t>
  </si>
  <si>
    <t xml:space="preserve">paese turistico sul mare; lo si percorre per tutta la lunghezza e poi si sale un quartiere alto sulla collina; il percorso pare poco logico e non è affatto intuitivo (attenzione ai segni!).  Si va per stradine di campagna, percorrendo la cresta di alcune colline, in saliscendi continui; non si incontrano paesi, ma solo i borghi di Vallinas, Naves, Santiago del Monte; dopo Santiago il cammino è provvisoriamente interrotto per lavori di costruzione dell'autostrada (chiedere); si arriva a </t>
  </si>
  <si>
    <t>Ranòn</t>
  </si>
  <si>
    <t>qui il cammino fa qualche ripido saliscendi su sentieri e sterrati per evitare la carretera (forse più comoda e corta); si passa il bel paesino del Castillo e si costeggia alti la ria in direzione del ponte, che è qualche km all'interno e costringe ad un giro lungo; prima del ponte si arriva a</t>
  </si>
  <si>
    <t>Soto del Barco</t>
  </si>
  <si>
    <t xml:space="preserve">c'è un incrocio di strade e vale la pena di arrivarci con breve deviazioni solo perché si sono bar e ristoranti; si scende verso il ponte e lo si attraversa; subito dopo c'è un sentierino a sx che risale il colle; si prosegue sino a Muros de Nalòn e poi, per un lungo sentiero nel bosco, si arriva a </t>
  </si>
  <si>
    <t>El Pito</t>
  </si>
  <si>
    <t>qui c'è il bivio per Cudillero: ho letto che è un bellissimo paese sul mare, ma occorre una deviazione di 2 km.  Il cammino prosegue, un po' per strada e un po' per sterrati, sino a Villademar e arriva a</t>
  </si>
  <si>
    <t>Las Dueñas</t>
  </si>
  <si>
    <t>si prosegue fino a Rellayo e poi si scende a dx in direzione della spiaggia della Magdalena, con bella vista; si passa il ponticello e si risale faticosamente.  Di qui il cammino è quasi tutto su sentieri, in alcuni tratti un po' chiusi dall'erba; è segnato ma non benissimo (attenzione ad ogni incrocio).  Si cammina per saliscendi in un paesaggio bello, tra fitti boschi.  Dopo Lamuño si deve anche attraversare l'autostrada.  Si raggiunge il borgo di San Martìn; si prosegue in salita a scavalcare un colle e poi finalmente si scende alla carretera, e dopo un km c'è</t>
  </si>
  <si>
    <t>Soto de Luiña</t>
  </si>
  <si>
    <t>l'albergue si trova alla fine del paese, in bella posizione, davanti ad un albergo/ristorante</t>
  </si>
  <si>
    <t>seguire la carretera che sale per qualche centinaio di metri, trascurando i segni che portano su un sentiero chiuso; più avanti sulla dx si prende una sentiero ripido che si immette sulla carretera a Las Chabolas.  Attenzione perché l'ultimo tratto è invaso dall'acqua e si sprofonda nel fango; forse è meglio arrivare sin qui per carretera.  Ci sono due cammini: quello di sx passa alto per la Sierra de las Palancas ed è sporco e faticoso; meglio prendere quello di dx che per sentiero e stradine porta a Valdredo, Albuerne e poi a</t>
  </si>
  <si>
    <t>Novellana</t>
  </si>
  <si>
    <t xml:space="preserve">di qui ho trascurato i segni del cammino, che mandano su sentierini faticosi perché tagliano dritti le colline, scendendo e risalendo in continuazione; ho preferito camminare su strada, che comunque è pochissimo trafficata.  Si va a Castañeros, a Santa Marina e poi a </t>
  </si>
  <si>
    <t>Ballota</t>
  </si>
  <si>
    <t>di qui a Tablizo, Ribon, Friera; infine si arriva a</t>
  </si>
  <si>
    <t>Cadavedo</t>
  </si>
  <si>
    <t xml:space="preserve">qui c'è un bar/ristorante, finalmente.  Di qui si prende all'inizio la carretera, poi si continua a dx per una strada sterrata piacevole che procede attraverso prati e boschetti.   All'inizio ci sono i segni, poi si perdono un po': l'importante è proseguire dritti, evitando agli incroci le strade che scendono e che salgono.  Si prosegue sino a Queruas e poi si inizia a scendere incontrando la Chiesa di San Miguel del Canero e poi per stradina sterrata si raggiunge la carretera e si passa il </t>
  </si>
  <si>
    <t>ponte sul Rio Esina</t>
  </si>
  <si>
    <t>la strada risale; si percorre la carretera molto trafficata e poi, passato un largo tornante, si prende a sx un sentiero mal messo che raggiunge una stradina sterrata che continua a salire fiancheggiando l'autostrada; poi la valica ed entra in un bel boschetto; si scende fino a</t>
  </si>
  <si>
    <t>Barcia</t>
  </si>
  <si>
    <t>siamo in una valle abbastanza urbanizzata, con molte case sparse; il cammino si snoda du un insieme di stradine che fanno lo slalom tra le case.  Attenzione ai segni, perché è facile perderli.  Tenere conto che l'albergue si trova lungo la carretera, ai piedi delle colline che si vedono a sinistra.  C'è un segno che indica la deviazione per l'albergue, ma io non l'ho visto e ho fatto strada inutile.  Conviene comunque chiedere.  Si arriva all'albergue nel paese di</t>
  </si>
  <si>
    <t>Almuña</t>
  </si>
  <si>
    <t>l'albergue si trova oltre l'autostrada, fuori dal centro abitato</t>
  </si>
  <si>
    <t>Villuir</t>
  </si>
  <si>
    <t xml:space="preserve">si passa a monte alzandosi sulle colline e camminando per stradine di asfalto, sterrati e qualche sentiero; si incontrano case isolate arrivando poi a Villapedre; si traversa due volte la carretera e poi si arriva con percorso pianeggiante a </t>
  </si>
  <si>
    <t>Piñera</t>
  </si>
  <si>
    <t xml:space="preserve">si continua in piano scendendo a </t>
  </si>
  <si>
    <t>Navia</t>
  </si>
  <si>
    <t xml:space="preserve">si attraversa il ponte e subito dopo, sulla sinistra, si sale per Barqueiros, Jarrìo, Esteler (chiedere perché i segni si vedono poco).  Si arriva a </t>
  </si>
  <si>
    <t>Cartavio</t>
  </si>
  <si>
    <t>si percorre qualche tratto di carretera w qualche altro tratto su stradine laterali fino a</t>
  </si>
  <si>
    <t>La Caridad</t>
  </si>
  <si>
    <t>l'albergue è all'inizio del paese, sottostrada</t>
  </si>
  <si>
    <t>si esce dal paese per la vecchia carretera e si cammina per stradine di campagna; si passa per l'ermita di San Pelayo arrivando a</t>
  </si>
  <si>
    <t>Porcia</t>
  </si>
  <si>
    <t>cove c'è un ponte romano e accanto un'ermita.  Qui, in alternativa ai segni del cammino, ci sono i segni del sentiero GR) che passa per strade sterrate in prossimità del mare e raggiunge Tapia.  Seguendo questo sentiero si tocca alcune volte il bordo del mare e, comunque più avanti si incrocia varie volte con i segni gialli del cammino.  SUl GR9 la distanza è un po' superiore</t>
  </si>
  <si>
    <t>dopo Salave</t>
  </si>
  <si>
    <t>si incontra una variante del cammino che porta a Tol, Ribadiso, Santiago de Abres riunendosi al cammino del Norte a Villanova di Lourenzà.  La distanza forse è leggermente inferiore.  Si può scegliere uno o l'altro cammino in funzione dei km che si vorranno fare e degli albergue che si incontreranno.</t>
  </si>
  <si>
    <t>Tapia de Casariego</t>
  </si>
  <si>
    <t>prima del paese ci sono belle scogliere; dopo belle spiagge</t>
  </si>
  <si>
    <t>Ribadeo</t>
  </si>
  <si>
    <t>si continua in piano sino a raggiungere il Ponte dos Santos lungo 800 m. che attraversa la ria dell'Eo e dà accesso alla Galizia.  L'albergue si trova alla fine del ponte, a dx, nel parco pubblico 0 Cargadeiro</t>
  </si>
  <si>
    <t>dall'albergue si sale in paese; c'è qualche segno ma è meglio chiedere la direzione. Si sale un colle in direzione di Obe e poi si cammina un po' per strade asfaltate, un po' per sterrati.  Si raggiunge</t>
  </si>
  <si>
    <t>Vilela</t>
  </si>
  <si>
    <t>e poi le località di Vilar, San Vicente e infine</t>
  </si>
  <si>
    <t>A Ponte</t>
  </si>
  <si>
    <t>parte una ripida salita su strada sterrata che sale un colle, prosegue in saliscendi e scende nella valletta sottostante a</t>
  </si>
  <si>
    <t>Villamartin Pequeño</t>
  </si>
  <si>
    <t>di qui si sale a Villamartin Grande e a</t>
  </si>
  <si>
    <t>Gondan</t>
  </si>
  <si>
    <t>dove c'è un albergue; si gira attorno alla collina di fronte; a San Justo c'è l'unico bar della mattinata; più avanti si risale un po' per scendere a</t>
  </si>
  <si>
    <t>Villanova</t>
  </si>
  <si>
    <t xml:space="preserve">si costeggia il paese passando il ponte sul fiume; accanto c'è il bell'albergue; si prosegue in forse salita su sentiero e poi su sterrato; si continua raggiungendo </t>
  </si>
  <si>
    <t>Arroxo</t>
  </si>
  <si>
    <r>
      <t>Logrono</t>
    </r>
    <r>
      <rPr>
        <sz val="7"/>
        <rFont val="Arial"/>
        <family val="2"/>
      </rPr>
      <t xml:space="preserve"> (115.000)</t>
    </r>
  </si>
  <si>
    <r>
      <t>Najera</t>
    </r>
    <r>
      <rPr>
        <sz val="7"/>
        <rFont val="Arial"/>
        <family val="2"/>
      </rPr>
      <t xml:space="preserve"> (6.000)</t>
    </r>
  </si>
  <si>
    <r>
      <t>Santo Domingo de la Calzada</t>
    </r>
    <r>
      <rPr>
        <sz val="7"/>
        <rFont val="Arial"/>
        <family val="2"/>
      </rPr>
      <t xml:space="preserve"> (6.000)</t>
    </r>
  </si>
  <si>
    <r>
      <t xml:space="preserve">Burgos </t>
    </r>
    <r>
      <rPr>
        <sz val="7"/>
        <rFont val="Arial"/>
        <family val="2"/>
      </rPr>
      <t>(158.000)</t>
    </r>
  </si>
  <si>
    <r>
      <t>Fromista</t>
    </r>
    <r>
      <rPr>
        <sz val="7"/>
        <rFont val="Arial"/>
        <family val="2"/>
      </rPr>
      <t xml:space="preserve"> (1.000)</t>
    </r>
  </si>
  <si>
    <r>
      <t>Sahagun</t>
    </r>
    <r>
      <rPr>
        <sz val="7"/>
        <rFont val="Arial"/>
        <family val="2"/>
      </rPr>
      <t>  (3.000)</t>
    </r>
  </si>
  <si>
    <r>
      <t>Leòn </t>
    </r>
    <r>
      <rPr>
        <sz val="7"/>
        <rFont val="Arial"/>
        <family val="2"/>
      </rPr>
      <t xml:space="preserve"> (135.000)</t>
    </r>
  </si>
  <si>
    <r>
      <t>Astorga </t>
    </r>
    <r>
      <rPr>
        <sz val="7"/>
        <rFont val="Arial"/>
        <family val="2"/>
      </rPr>
      <t xml:space="preserve"> (14.000)</t>
    </r>
  </si>
  <si>
    <r>
      <t xml:space="preserve">Ponferrada </t>
    </r>
    <r>
      <rPr>
        <sz val="7"/>
        <rFont val="Arial"/>
        <family val="2"/>
      </rPr>
      <t>(52.000)</t>
    </r>
  </si>
  <si>
    <r>
      <t>Villafranca de Bierzo</t>
    </r>
    <r>
      <rPr>
        <sz val="7"/>
        <rFont val="Arial"/>
        <family val="2"/>
      </rPr>
      <t xml:space="preserve"> (5.000)</t>
    </r>
  </si>
  <si>
    <t>k</t>
  </si>
  <si>
    <t>1^ tappa</t>
  </si>
  <si>
    <t>ST. JEAN PIED DE PORT / RONCESVALLES</t>
  </si>
  <si>
    <t>Descrizione</t>
  </si>
  <si>
    <t>Tappa non lunga ma abbastanza faticosa per i notevoli dislivelli, ed anche perché è la prima.  I primi 17 km sono in territorio francese. Se la giornata è bella si godono magnifici panorami, specie sul versante francese.  Possibilità di avvistare rapaci</t>
  </si>
  <si>
    <t>Albergue</t>
  </si>
  <si>
    <t>2^ tappa</t>
  </si>
  <si>
    <t>RONCESVALLES / TRINIDAD DE ARRE</t>
  </si>
  <si>
    <t>Tappa lunga e varia, con prevalenza di discese. Si attraversano a lungo gli umidi boschi pineraici, intervallati a pascoli per arrivare all'estrema periferia di Pamplona. Frequenti attraversamenti di torrenti. Piccoli paesi. Bellissimo e suggestivo è l'arrivo alla chiesa di Trinidad de Arre e all'annesso albergue.</t>
  </si>
  <si>
    <t>3^ tappa</t>
  </si>
  <si>
    <t> Trinidad de Arre / Puente la Reina</t>
  </si>
  <si>
    <t>Tappa piacevole e non difficile. Si attraversa Pamplona, graziosa, ordinata e pulita, anche in periferia.  Si sale alla costa dell'alto del Perdon, risalendo una conca verde seminata a grano.  Dall'alto, accolti dai mulini a vento, con bella vista si distinguono per l'ultima volta i Pirenei.  La Fonte della Reniega è asciutta.  Il versante successivo, sino a Puente la Reina, è più secco e più caldo, con leggeri saliscendi e bei paesini. Puente la Reina è un bel paese, con molti servizi e soprattutto con un suggestivo ponte, carico di storia.</t>
  </si>
  <si>
    <t xml:space="preserve">C'è anche l'albergue privato di Maribel Roncal - tel. 948183885.  </t>
  </si>
  <si>
    <t>C'è un albergue privato al ristorante (10 €) e camere a buon prezzo di fronte al ristorante</t>
  </si>
  <si>
    <t>Subito dopo il ponte c'è un altro albergue: 7 €</t>
  </si>
  <si>
    <t>4^ tappa</t>
  </si>
  <si>
    <t>  Puente la Reina / Los Arcos</t>
  </si>
  <si>
    <t>Si esce da Puente la Reina per l'antico ponte che dà nome al paese. Si cammina per ore tra campi di grano, incontrando piccoli paesi. Dopo Cirauqui si percorre un ponte e una strada romana.   Estella è una bella cittadina. 4 chilometri dopo c'è il monastero di Iraqe e nei pressi, presso l'azienda vinicola, una fontana con due rubinetti: uno dà acqua, l'altro dà vino. Dopo Villamayor bisogna percorrere 12 km di completa solitudine, in una dolcissima campagna di grano e foraggio, prima di arrivare a Los Arcos</t>
  </si>
  <si>
    <t>albergue privato di Conchita Alberdi - tel. 948441091</t>
  </si>
  <si>
    <t>5^ tappa</t>
  </si>
  <si>
    <t>  Los Arcos  / Logroño</t>
  </si>
  <si>
    <t>Continua il percorso a leggeri saliscendi: si attraversano bei paesi e spazi aperti in solitudine.  Continuano le coltivazioni a grano, ma si cominciano a vedere i primi vigneti. Nella parte finale si lascia la Navarra per entrare nella Rioja, regione votata alla produzione di vini.  Logroño è una città grande, con una brutta periferia</t>
  </si>
  <si>
    <t>6^ tappa</t>
  </si>
  <si>
    <t> Logroño / Najera</t>
  </si>
  <si>
    <t>Si pena ad uscire dalla brutta periferia di Logroño, poi una nuova pista in cemento ci porta a costeggiare il primo dei due laghi del cammino, tra freschi boschetti. Si riprendono poi i saliscendi, sempre tra grandi distese coltivate a vigneti e oliveti. Si incontrano le rovine dell'antico Hospital di S. Juan de Arre.  La terra è piena di sassi tondeggianti, con i quali molti pellegrini disegnano magiche figure e creano funghi.  Il monastero e la chiesa di S.Maria la Real sono posti di grande suggestione.</t>
  </si>
  <si>
    <t>7^ tappa</t>
  </si>
  <si>
    <t> Najera / Redecilla del Camino</t>
  </si>
  <si>
    <t>Si lasciano le rocce rosse che proteggono Najera e si continua fra dolci ondulazioni e vigneti a perdita d’occhio. Santo Domingo della Calzada è bella: qui tutto sa del cammino. Dopo Grañon si entra in Castilla, provincia di Burgos.  Qua e là, sui campanili, vi vedono nidi di cicogna.</t>
  </si>
  <si>
    <t>in pieno centro, nel monastero delle suore</t>
  </si>
  <si>
    <t>8^ tappa</t>
  </si>
  <si>
    <t>  Redecilla del Camino / San Juan de Ortega</t>
  </si>
  <si>
    <t>9^ tappa</t>
  </si>
  <si>
    <t> San Juan de Ortega / Burgos</t>
  </si>
  <si>
    <t>Si discende da San Juan de Ortega all'inizio tra i boschi, poi tra grandi prati, con tante mucche al pascolo.  Si attraversano minuscoli paesini e poi, dalla Sierra di Atapuerca, si vede la grande città di Burgos.  Ma arrivarci è ancora lungo: bisogna scendere e attraversare grandi distese di incolti e poi la zona industriale, e poi ancora la lunga periferia.  Si arriva psicologicamente stremati al bellissimo centro storico, che merita una visita attenta</t>
  </si>
  <si>
    <t> 10^ tappa</t>
  </si>
  <si>
    <t> Burgos / Castrojeriz</t>
  </si>
  <si>
    <t>Si esce da Burgos e ci si trova subito in aperta campagna. Stiamo entrando nella regione delle mesetas, altipiani lunghi alcuni km, pianeggianti o quasi, aridi, con terreno di argilla compatta e sassosa.  Le uniche coltivazioni sono di grano basse e stentato.  Tra una meseta e l’altra ci sono delle vallette, nelle quali stanno nascosti i paesi. Una breve deviazione ci porta alla fonte di acqua freschissima e abbondante di San Bol: c'è anche un albergue piccolo e suggestivo, completamente affrescato, all'interno e all'esterno, con murales ispirati al cammino, alle crociate, alla passione.  Dopo Hontanas non si trova acqua per 8 km.  Si prosegue con brevi saliscendi in una solitaria campagna per arrivare al solitario paese di Castrojeriz, dominato da un castello  vagamente minaccioso.</t>
  </si>
  <si>
    <t> 11^ tappa</t>
  </si>
  <si>
    <t> Castrojeriz / Villalcazar de Sirga</t>
  </si>
  <si>
    <t>I paesaggi cominciano a ripetersi: campi di grano, o altri cereali, qualche raro pioppo, strade sempre più diritte. Dopo Puente Fitero si passa un ponte entrando nella provincia di Palencia.  I paesi sono piccolissimi, è difficile vedere persone in giro.  Villalcazar offre un albergue modesto, ma ha una chiesa bellissima</t>
  </si>
  <si>
    <t>12^ tappa</t>
  </si>
  <si>
    <t>Villalcazar de Sirga / Terradillos de los Templarios</t>
  </si>
  <si>
    <r>
      <t xml:space="preserve">a </t>
    </r>
    <r>
      <rPr>
        <b/>
        <sz val="7"/>
        <rFont val="Verdana"/>
        <family val="2"/>
      </rPr>
      <t>Cobreces</t>
    </r>
    <r>
      <rPr>
        <sz val="7"/>
        <rFont val="Verdana"/>
        <family val="2"/>
      </rPr>
      <t xml:space="preserve"> c'è il Monastero de los Padres Cistercenses, di recente ristrutturato, nella cui foresteria si trova alloggio, lasciando un'offerta nella camera con doccia che viene messa a disposizione. tel. 942.725259</t>
    </r>
  </si>
  <si>
    <r>
      <t>Miengo</t>
    </r>
    <r>
      <rPr>
        <sz val="7"/>
        <rFont val="Verdana"/>
        <family val="2"/>
      </rPr>
      <t>: Casa de Cultura del Ayuntamiento - tel. 942.576001 e Casa parrocchiale - tel. 942.376218</t>
    </r>
  </si>
  <si>
    <r>
      <t>Santillana del Mar</t>
    </r>
    <r>
      <rPr>
        <sz val="7"/>
        <rFont val="Verdana"/>
        <family val="2"/>
      </rPr>
      <t>: d'estate c'è la Escuela Municipal - tel 942.818075 (quando sono passato io nessuno sapeva niente!)</t>
    </r>
  </si>
  <si>
    <r>
      <t xml:space="preserve">a </t>
    </r>
    <r>
      <rPr>
        <b/>
        <sz val="7"/>
        <rFont val="Verdana"/>
        <family val="2"/>
      </rPr>
      <t>San Vicente</t>
    </r>
    <r>
      <rPr>
        <sz val="7"/>
        <rFont val="Verdana"/>
        <family val="2"/>
      </rPr>
      <t>, accanto alla bellissima chiesa di N.S. de los Angeles, c'è il convento dei monaci clarettiani che ha una stanza con doccia e due letti; non è un albergue per pellegrini, ma in caso di necessità si può chiedere ospitalità</t>
    </r>
  </si>
  <si>
    <r>
      <t xml:space="preserve">Non ci sono albergue.  E' senz'altro conveniente arrivare a LLanes: c'è un albergo privato a </t>
    </r>
    <r>
      <rPr>
        <b/>
        <sz val="7"/>
        <rFont val="Verdana"/>
        <family val="2"/>
      </rPr>
      <t>San Roque</t>
    </r>
    <r>
      <rPr>
        <sz val="7"/>
        <rFont val="Verdana"/>
        <family val="2"/>
      </rPr>
      <t>, proprio sulla strada.  I primi due piani sono in gestione; nell'ultimo piano ci sono alcune stanze che il proprietario dell'immobile dà a poco prezzo ai pellegrini (per una stanza doppia per 3 persone ha chiesto 12 €).  Quest'uomo, molto gentile e appassionato del cammino di Santiago, si è fatto avanti quando ci ha visto di fronte all'albergo indecisi su cosa fare.</t>
    </r>
  </si>
  <si>
    <r>
      <t xml:space="preserve">A </t>
    </r>
    <r>
      <rPr>
        <b/>
        <sz val="7"/>
        <rFont val="Verdana"/>
        <family val="2"/>
      </rPr>
      <t>Llanes</t>
    </r>
    <r>
      <rPr>
        <sz val="7"/>
        <rFont val="Verdana"/>
        <family val="2"/>
      </rPr>
      <t xml:space="preserve"> c'è l'ostello della Gioventù "Juventudes" - Calle Celso Amieva 7 - tel. 985.400770</t>
    </r>
  </si>
  <si>
    <r>
      <t xml:space="preserve">a </t>
    </r>
    <r>
      <rPr>
        <b/>
        <sz val="7"/>
        <rFont val="Verdana"/>
        <family val="2"/>
      </rPr>
      <t>Poo de Llanes</t>
    </r>
    <r>
      <rPr>
        <sz val="7"/>
        <rFont val="Verdana"/>
        <family val="2"/>
      </rPr>
      <t xml:space="preserve"> c'è l'ostello della Gioventù "Fonte del Cai" - Carretetra general - tel 985.400205</t>
    </r>
  </si>
  <si>
    <r>
      <t xml:space="preserve">A </t>
    </r>
    <r>
      <rPr>
        <b/>
        <sz val="7"/>
        <rFont val="Verdana"/>
        <family val="2"/>
      </rPr>
      <t>Piñeres</t>
    </r>
    <r>
      <rPr>
        <sz val="7"/>
        <rFont val="Verdana"/>
        <family val="2"/>
      </rPr>
      <t xml:space="preserve"> albergue comunale - tel. 985.400071</t>
    </r>
  </si>
  <si>
    <r>
      <t xml:space="preserve">A </t>
    </r>
    <r>
      <rPr>
        <b/>
        <sz val="7"/>
        <rFont val="Verdana"/>
        <family val="2"/>
      </rPr>
      <t>Ribadesella</t>
    </r>
    <r>
      <rPr>
        <sz val="7"/>
        <rFont val="Verdana"/>
        <family val="2"/>
      </rPr>
      <t xml:space="preserve"> c'è l'ostello della Gioventù "Roberto Frassinelli", lungo la spiaggia, rua Ricardo Canga - tel 985.861380</t>
    </r>
  </si>
  <si>
    <r>
      <t xml:space="preserve">a </t>
    </r>
    <r>
      <rPr>
        <b/>
        <sz val="7"/>
        <rFont val="Verdana"/>
        <family val="2"/>
      </rPr>
      <t>Leces</t>
    </r>
    <r>
      <rPr>
        <sz val="7"/>
        <rFont val="Verdana"/>
        <family val="2"/>
      </rPr>
      <t xml:space="preserve"> c'è l'albergue per pellegrini "San Estebàn" - 24 posti, senza cucina, docce calde - per le chiavi chiedene nell'appartamento sovrastante - tel. 985.860255</t>
    </r>
  </si>
  <si>
    <r>
      <t xml:space="preserve">a </t>
    </r>
    <r>
      <rPr>
        <b/>
        <sz val="7"/>
        <rFont val="Verdana"/>
        <family val="2"/>
      </rPr>
      <t>La Isla</t>
    </r>
    <r>
      <rPr>
        <sz val="7"/>
        <rFont val="Verdana"/>
        <family val="2"/>
      </rPr>
      <t xml:space="preserve"> c'è l'albergue per pellegrini - 18 posti - sulla porta ci sono le indicazioni per prendere la chiave - tel. Comune 985.856000</t>
    </r>
  </si>
  <si>
    <r>
      <t xml:space="preserve">a </t>
    </r>
    <r>
      <rPr>
        <b/>
        <sz val="7"/>
        <rFont val="Verdana"/>
        <family val="2"/>
      </rPr>
      <t>Sebrayo</t>
    </r>
    <r>
      <rPr>
        <sz val="7"/>
        <rFont val="Verdana"/>
        <family val="2"/>
      </rPr>
      <t xml:space="preserve"> c'è l'albergue per pellegrini - 14 posti, docce calde, cucina - generalmente le chiavi sono sulla porta; comunque l'hospitalera abita poche decine di metri avanti - tel. Comune 985.890056</t>
    </r>
  </si>
  <si>
    <t>Viscarret</t>
  </si>
  <si>
    <t>Linzoain</t>
  </si>
  <si>
    <t>Paso de Roldan, Alto de Erro</t>
  </si>
  <si>
    <t>Zubiri</t>
  </si>
  <si>
    <t>Lunga discesa, Ponte gotico sul fiume Arga</t>
  </si>
  <si>
    <t>Chiesa di S. Nicola di Bari</t>
  </si>
  <si>
    <t>Zurian</t>
  </si>
  <si>
    <t>Arleta, Trinidad de Arre</t>
  </si>
  <si>
    <t>Ponte dei Pellegrini, Chiesa della Trinità</t>
  </si>
  <si>
    <t>Puente de la Madalena con calvario, Cattedrale, Chiesa di San Cernin, Santo Domingo e San Nicolas</t>
  </si>
  <si>
    <t>Asociacón de Amigos del Camino de Santiago de Navarra - Apartado 4020</t>
  </si>
  <si>
    <t>Cizur Menor</t>
  </si>
  <si>
    <t>Zaraquiegui, Alto de Perdon</t>
  </si>
  <si>
    <t>mulini a vento, fuente de la riniega (secca)</t>
  </si>
  <si>
    <t>Uterga</t>
  </si>
  <si>
    <t>Muruzabal, Obanos</t>
  </si>
  <si>
    <t>monumento a los caminos e dopo a los pelegrinos</t>
  </si>
  <si>
    <t>ad Obanos una deviazione di 2 km porta ad Eunate dove c'è una bellissima chiesa ed un albergue</t>
  </si>
  <si>
    <t>ponte del Pellegrino a 6 archi, monastero dei Reparadores (chiesa del Crocefisso, statua lignea), Chiesa di Santiago (Statua S. Giacomo Beltza) Ponte e strada romana, Chiesa San Romàn e Santa Caterina</t>
  </si>
  <si>
    <t>Mañeru</t>
  </si>
  <si>
    <t>Cirauqui</t>
  </si>
  <si>
    <t>Chiesa di San Roman, ponte romano</t>
  </si>
  <si>
    <t>Lorca</t>
  </si>
  <si>
    <t>Villatuerta</t>
  </si>
  <si>
    <t>Chiesa dell'Asunciòn, Eremo di San Miguel</t>
  </si>
  <si>
    <t>convento, palazzo del re, ponte de la Carcel, Chiese di S.Domingo, S.Maria, S.Pedro, S.Sepolcro e di San Miguel, calle Rua</t>
  </si>
  <si>
    <t>Asociacón de Amigos del Camino de Santiago de Estella - Calle La Rua 50</t>
  </si>
  <si>
    <t>Ayegui, Monasterio de Irache</t>
  </si>
  <si>
    <t>Monastero di Irache (fontana con vino: il cancello apre alle 9): occorre una piccola deviazione</t>
  </si>
  <si>
    <t>Villamayor de Monjardin</t>
  </si>
  <si>
    <t>Chiesa di San Andrés, Fuente de los Moros</t>
  </si>
  <si>
    <t>Los Arcos (2.000)</t>
  </si>
  <si>
    <t>Cittadina medioevale.</t>
  </si>
  <si>
    <t>Chiesa di S.Maria, piazze</t>
  </si>
  <si>
    <t>Sansol</t>
  </si>
  <si>
    <t>Torres del Rio</t>
  </si>
  <si>
    <t>Chiesa del S.Sepolcro</t>
  </si>
  <si>
    <t>Chiesa di S.Maria, ruderi di San Pietro, facciate, strade medioevali </t>
  </si>
  <si>
    <t>borgo medioevale, Chiese di Santiago el Real, S.Maria del Palacio, S.Bartolomè, S.Maria la Redonda.</t>
  </si>
  <si>
    <t>Oficina de Información del Camino de Santiago - Travesìa de Palacio 9 / Apartado de Correos 315</t>
  </si>
  <si>
    <t>Navarrete</t>
  </si>
  <si>
    <t>Calle major, Cimitero. Produzione di ceramiche</t>
  </si>
  <si>
    <t>Alto de San Anton</t>
  </si>
  <si>
    <t>Attenzione ai segno entrando in Najera: alla fabbrica tenere la sinistra; si incontra un muro di recinzione sul quale è scritta una poesia sul scammino.  Monastero di S.Maria del Real</t>
  </si>
  <si>
    <t>Azofra</t>
  </si>
  <si>
    <t>Chiesa di S.Domingo, Museo sul Camino, Gallinera</t>
  </si>
  <si>
    <t>Grañon</t>
  </si>
  <si>
    <t>Chiesa di S.Giovanni</t>
  </si>
  <si>
    <t>Redecilla del Camino</t>
  </si>
  <si>
    <t>Fonte battesimale.  C'è un percorso alternativo che passa nei campi: informarsi in loco</t>
  </si>
  <si>
    <t>Castildelgado</t>
  </si>
  <si>
    <t>a Castildelgado attraversare il paese; dopo 1 km passare da Viloria</t>
  </si>
  <si>
    <t>Villamayor</t>
  </si>
  <si>
    <t>Belorado</t>
  </si>
  <si>
    <t>N.S. di Belen, S.Maria, ermita di S.Lazzaro.  Famoso il pane</t>
  </si>
  <si>
    <t>Tosantos</t>
  </si>
  <si>
    <t>Fonte</t>
  </si>
  <si>
    <t>Espinosa del camino</t>
  </si>
  <si>
    <t>Villafranca de Montes de Oca</t>
  </si>
  <si>
    <t>Monastero mozarabico (ruderi), con grande conchiglia</t>
  </si>
  <si>
    <t>Alto de la Predaja</t>
  </si>
  <si>
    <t>Valdefuente</t>
  </si>
  <si>
    <t>Cappella, eremitaggio cistercense</t>
  </si>
  <si>
    <t>San Juan de Ortega</t>
  </si>
  <si>
    <t>Chiesa S.Juan, Monastero</t>
  </si>
  <si>
    <t>Atapuerca</t>
  </si>
  <si>
    <t>sito preistorico</t>
  </si>
  <si>
    <t>Villafria</t>
  </si>
  <si>
    <t>Sierra</t>
  </si>
  <si>
    <t>Cardenuela</t>
  </si>
  <si>
    <t>Cattedrale S.Maria, Monastero de los Huelga, Hospital del Rey, chiesa di San Lesmes, Cartuja di Miraflores. Asociacón de Amigos del Camino de Santiago - Calle Santander 13/2</t>
  </si>
  <si>
    <t>Villalbilla</t>
  </si>
  <si>
    <t>Tardajos</t>
  </si>
  <si>
    <t>ponte</t>
  </si>
  <si>
    <t>Rabe de las Calzadas</t>
  </si>
  <si>
    <t>N.S. del Monastero</t>
  </si>
  <si>
    <t>Hornillos del Camino</t>
  </si>
  <si>
    <t>Borgo medioevale, Calle Real, Chiesa S.Maria</t>
  </si>
  <si>
    <t>Arroyo Sambol</t>
  </si>
  <si>
    <t>fonte</t>
  </si>
  <si>
    <t>Hontanas</t>
  </si>
  <si>
    <t>Chiesa dell'Immacolata e ostello</t>
  </si>
  <si>
    <t>Convento de san Antòn</t>
  </si>
  <si>
    <t>rovine</t>
  </si>
  <si>
    <t>Castrojeriz</t>
  </si>
  <si>
    <t>Castello di Sigerico, Collegiata de la Virgen del Manzano, Chiesa S.Juan</t>
  </si>
  <si>
    <t>Puente Fitero</t>
  </si>
  <si>
    <t>Ostello ricostruito dalla Confraternita di S.Jacopo di Perugia, ponte medioevale</t>
  </si>
  <si>
    <t>Itero de la Vega</t>
  </si>
  <si>
    <t>Eremitaggio della pietà</t>
  </si>
  <si>
    <t>Boadilla del Camino</t>
  </si>
  <si>
    <t>Chiesa dell'Asunciòn e di S.Maria</t>
  </si>
  <si>
    <t>Chiesa di S.Martin, Canale di Castiglia, S.Maria, S.Pedro. Asociación de Amigos del Camino de Santiago en Palencia - Calle Carremonzon 2</t>
  </si>
  <si>
    <t>Poblacion de Campos</t>
  </si>
  <si>
    <t>Revenda de Campoos, Villalcazar de Sirga</t>
  </si>
  <si>
    <t>S.Maria la Blanca (chiesa dei Templari)</t>
  </si>
  <si>
    <t>Convento S.Clara, Chiesa S.Maria del Cammino, Chiesa di Santiago, ponte e strada romana.  Oficina de Información del Camino de Santiago - Real Monasterio de San Zoilo - Apdo. de Correos 4</t>
  </si>
  <si>
    <t>Si ncontra il Monastro di San Zoilo, l'Abbadia de Benevivere, una villa romana a Quintanilla della Cueza. A Calzadilla chiesa di San Martin</t>
  </si>
  <si>
    <t>La regione delle mesetas scorre implacabile e monotona.  Da Carrion a Calzadilla ci sono 17 km di completa e perfetta solitudine, con rettilinei infiniti che sgomentano e mettono a dura prova la resistenza psicologica.  Bisogna prenderla con un po' di ottimismo: prima o poi finirà.</t>
  </si>
  <si>
    <t>Carrion de los Condes</t>
  </si>
  <si>
    <t>Calzadilla de la Cueza</t>
  </si>
  <si>
    <t>Ledigos</t>
  </si>
  <si>
    <t> 13^ tappa</t>
  </si>
  <si>
    <t>Terradillos de los Templarios / Reliegos</t>
  </si>
  <si>
    <t>Si entra nella provincia di Leòn. Dopo Sahagun si può percorrere il "Camino Real Frances" (un po' ombreggiato, e più abitato) o la "Calzada de los Pelegrinos" (solitario).  Il paesaggio non muta.  Si segue a lungo una pista che corre vicino alla strada provinciale, con piccoli alberi che sembra non vogliano crescere.  I paesi sono abbastanza poveri, con molte case abbandonate e in rovina; si vedono case fatte con mattoni crudi di paglia, argilla e sassi; ancor più si vedono intonaci di questo tipo.  Anche il percorso è occupato da erbacce, i segni non si sprecano, ci sono aree di sosta attrezzate in posti improbabili (pieno sole) e sommerse dall’erba; non ci sono fontane.   Tra El Burgo Raneo e Reliegos ci sono 14 km di piena solitudine: unico svago l'attraversamento della ferrovia. Coraggio!</t>
  </si>
  <si>
    <t>comunale</t>
  </si>
  <si>
    <t>Calzada del Coto</t>
  </si>
  <si>
    <t>Calzadilla de los Hermanillos</t>
  </si>
  <si>
    <t>Reliegos</t>
  </si>
  <si>
    <t>14^ tappa</t>
  </si>
  <si>
    <t> Reliegos / Leòn</t>
  </si>
  <si>
    <t>Tappa breve, non bella, caratterizzata dal lungo avvicinamento alla città di Leòn.  I paesini attraversati ne costituiscono l'estrema periferia.  In compenso è bellissimo il Centro di Leòn, che offre tanti luoghi belli da visitare.</t>
  </si>
  <si>
    <t>Mansilla</t>
  </si>
  <si>
    <t>Leòn </t>
  </si>
  <si>
    <t>suore benedettine, con possibilità di colazione</t>
  </si>
  <si>
    <t> 15^ tappa</t>
  </si>
  <si>
    <t> Leòn / Hospital de Orbigo</t>
  </si>
  <si>
    <t>Si esce faticosamente da Leòn, inseguiti dalla incolore e disordinata periferia.  Alla Virgen del Camino si prende verso sinistra e si entra nella campagna del Paramo, tra morbide colline.  Villar del Mazarife ci accoglie con un bel mosaico. Poi ancora campagna, sotto il sole implacabile, con pochi pioppi a fare timida ombra.  Bello l'arrivo ad Hospital de Orbigo, con l'antico ponte romano.</t>
  </si>
  <si>
    <t>Villar del Mazarife</t>
  </si>
  <si>
    <t>Hospital de Horbigo</t>
  </si>
  <si>
    <t> 16^ tappa</t>
  </si>
  <si>
    <t> Hospital de Orbigo / Rabanal del Camino</t>
  </si>
  <si>
    <t>Finalmente termina la meseta.  Con piacere ritroviamo un po' di salita.  In lontananza si vedono monti imbiancati di neve.  La città di Astorga ci accoglie aerea ed elegante. Attraversiamo piccoli paesi con case di sasso, in leggera ma continua salita.  L'aria diventa più fresca, si vedono veri boschi.   Il rifugio Gaucelmo di Rabanal offre un'ospitalità straordinaria</t>
  </si>
  <si>
    <t>Murias de Rechivaldo</t>
  </si>
  <si>
    <t>Santa Catalina de Somoza</t>
  </si>
  <si>
    <t>El Ganso</t>
  </si>
  <si>
    <t>Rabanal del Camino</t>
  </si>
  <si>
    <t>albergue Gaucelmo, gestito dalla confraternita S.James - 60 posti, con possibilità di colazione</t>
  </si>
  <si>
    <t>privato, albergue del Pilar</t>
  </si>
  <si>
    <t> 17^ tappa</t>
  </si>
  <si>
    <t>  Rabanal del Camino / Ponferrada</t>
  </si>
  <si>
    <t>Si scavalcano i monti del Leòn, con passaggio ricco di emozioni alla Cruz de Hierro.  Si discende a lungo tra paesi semiabbandonati sino a raggiungere Ponferrada, nella Valle del Bierzo.  Il suo castello templare è ricco di suggestioni.</t>
  </si>
  <si>
    <t>Foncebadòn</t>
  </si>
  <si>
    <t>El Acebo</t>
  </si>
  <si>
    <t>18^ tappa</t>
  </si>
  <si>
    <t>  Ponferrada / Vega de Valcarce</t>
  </si>
  <si>
    <t>Si segue la valle del Bierzo sino a Villafranca.  Per evitare il disagio di passare lungo la carrettera nacional si sale a Pradela con fatica ma con bellissima vista.  In alto ci aspettano i castagni, e là in fondo si vede il Cebreiro e la Galicia.  Poi rapida discesa nella valle, 3 km di carrettera fino alla Portela dove si imbocca una valle secondaria e si ritrova la pace. Sino a Vega la valle è verdissima e umida.</t>
  </si>
  <si>
    <t>Villafranca del Bierzo</t>
  </si>
  <si>
    <t>privato, della Familla Jato</t>
  </si>
  <si>
    <t>parrocchiale, dei Padres Paules</t>
  </si>
  <si>
    <t> 19^ tappa</t>
  </si>
  <si>
    <t>  Vega de Valcarce / Triacastela</t>
  </si>
  <si>
    <t>Nella prima parte si sale fino al Cebreiro, dove finisce la Castilla ed inizia la Galicia. Si cammina in umidi boschi, poi si attraversano pascoli sempre più aperti.  Il Cebreiro è un luogo bellissimo e ricorda che ormai manca posa a Santiago.  Il monumento al pellegrino all'Alto de Poio ci incoraggia ad accelerare il passo. Per un po' si cammina in alto, poi inizia la lunga discesa. Si cammina prima su asfalto, poi su sterrati, tra boschi e pascoli, attraversando paesi piccolissimi e incontrando pochissime persone.</t>
  </si>
  <si>
    <t>Ruitelan</t>
  </si>
  <si>
    <t>La Laguna</t>
  </si>
  <si>
    <t>Herrerias</t>
  </si>
  <si>
    <t>Cebreiro - 96 posti - sulla facciata è posta una webcam che trasmette all'indirizzo http://www.crtvg.es/italiano/CamWeb/primenucamarasflash.htm</t>
  </si>
  <si>
    <t> 20^ tappa</t>
  </si>
  <si>
    <t>  Triacastela / Portomarin</t>
  </si>
  <si>
    <t>Da Triacastela si può prendere la strada che passa per il Monastero di Samos (21 km) oppure quella per San Xil (20 km): ho percorso la seconda.</t>
  </si>
  <si>
    <t>La tappa si svolge su sterrati in continuo saliscendi, tra boschi fitti e pascoli rigogliosi, tra ruscelli, ponticelli e fontane.  Piccoli borghi di case in pietra e legno. </t>
  </si>
  <si>
    <t>Davanti a Portomarin c'è un bel lago artificiale che si infila nelle vallette circostanti.  Bella chiesa-fortezza, smontata e rimontata più in alto per far posto al lago.</t>
  </si>
  <si>
    <t>Ferreiros</t>
  </si>
  <si>
    <t>Portomarin</t>
  </si>
  <si>
    <t> 21^ tappa</t>
  </si>
  <si>
    <t> Portomarin / Melide</t>
  </si>
  <si>
    <t>Tappa simile alla precedente, con ambienti che continuamente variano, ma che poi, tra loro, si ripetono: boschi, prati, pascoli, paesini, torrenti, ponti.  Nella prima parte si fiancheggia la carrettera nacional.</t>
  </si>
  <si>
    <t> Ventas de Naron</t>
  </si>
  <si>
    <t> Ligonde</t>
  </si>
  <si>
    <t> Palas del Rei</t>
  </si>
  <si>
    <t> Leboreiro</t>
  </si>
  <si>
    <t> 22^ tappa</t>
  </si>
  <si>
    <t>  Melide / Arca</t>
  </si>
  <si>
    <t> Tappa simile a quella dei due giorni precedenti. </t>
  </si>
  <si>
    <t> 23^ tappa</t>
  </si>
  <si>
    <t>  Arca / Santiago de Compostela</t>
  </si>
  <si>
    <r>
      <t xml:space="preserve">Poi la strada scende.  Al centro di un tornante c'è un palo di legno con un cartello che indica il cammino, che prosegue in discesa su una bella mulattiera con fondo di sassi (una </t>
    </r>
    <r>
      <rPr>
        <i/>
        <sz val="6"/>
        <rFont val="Arial"/>
        <family val="2"/>
      </rPr>
      <t>calzada</t>
    </r>
    <r>
      <rPr>
        <sz val="6"/>
        <rFont val="Arial"/>
        <family val="2"/>
      </rPr>
      <t>). Si incontra una bella e abbondante fonte.</t>
    </r>
  </si>
  <si>
    <t>Si segue questa strada urbana a dx per 3 km sino ad arrivare al mare.  Si piega a sx camminando sul bel lungomare lungo la Playa de Gros, si attraversa il ponte Kursaal e si prosegue sempre sul lungomare fino al termine della Playa de la Concha, barrio di Ondarreta.  Si prende a sx una strada che sale verso il monte Igeldo; dopo 200 metri a sx c'è l'ostello della gioventù.</t>
  </si>
  <si>
    <t>usciti dall'ostello si attraversa la strada e si scende per pochi metri: sulla sinistra si vedono frecce gialle che si seguono per una scalinata che poi diventa piacevole sentiero e che ci porta su una strada asfaltata nella località di Lasarmendi. Qui si prende una stradina a sx che sale nel bosco e percorre la cresta del colle con vista sul mare. Arrivati al punto più alto (piazzale con bar) si continua una strada a dx in piano.</t>
  </si>
  <si>
    <t>Mendizorrotz</t>
  </si>
  <si>
    <t>Ermita San Martìn</t>
  </si>
  <si>
    <t>Si esce su una stradina in asfalto che passa sotto l'autostrada e risale ripida fino all'ermita di San Martin. Poco dopo a dx c'è un bellissimo e curato cimitero con tombe in pietra.</t>
  </si>
  <si>
    <t>collado Talaimendi</t>
  </si>
  <si>
    <t> Per strade secondarie, tra boschi di pini e di eucalipti, si costeggia l'aeroporto di Lavacolla e, sempre tra continui saliscendi, si sale al Monte del Gozo (della gioia): non è il luogo che ci si aspetta di trovare, perché è stato urbanizzato pesantemente. Di lì si dovrebbe finalmente vedere Santiago: sembra di essere arrivati, e invece il momento si fa attendere.  Poi all'improvviso Santiago è lì: grande, ma se si osserva bene si vedono, sulla sinistra -  le due torri della Cattedrale.  Si scende e in breve si passa un ponte che annuncia l'ingresso alla città.   Ma si deve ancora percorrere a lungo la periferia, sino a che ci appare il centro storico, con la zona pedonale.  Non c'è bisogno di cartelli o di chiedere, perché i piedi sanno dove andare e portano nella piazza della Cattedrale.</t>
  </si>
  <si>
    <t>parz</t>
  </si>
  <si>
    <t>km</t>
  </si>
  <si>
    <t>tappa</t>
  </si>
  <si>
    <t>progr</t>
  </si>
  <si>
    <t>s.l.m.</t>
  </si>
  <si>
    <t>disl</t>
  </si>
  <si>
    <t>tempi</t>
  </si>
  <si>
    <t>località</t>
  </si>
  <si>
    <t>note</t>
  </si>
  <si>
    <t>a</t>
  </si>
  <si>
    <t>St.Jean Pied-de-Port</t>
  </si>
  <si>
    <t>Erreculuch, Untto, Arbiola Azplan, Estatua de la Virgen</t>
  </si>
  <si>
    <t>solo gruppi di case, non ci sono servizi, ma si trova acqua</t>
  </si>
  <si>
    <t>tratti si salita anche ripida</t>
  </si>
  <si>
    <t>Fontana di Roland, confine</t>
  </si>
  <si>
    <t>Puerto de Ibañeta</t>
  </si>
  <si>
    <t xml:space="preserve">valico; si può scendere per sentiero (più bello e più rapido) o per strada (se il terreno è fangodo) </t>
  </si>
  <si>
    <t>Roncesvalles</t>
  </si>
  <si>
    <t>Collegiata gotica, Chiesa di Santiago, Silo de Carlomagno.</t>
  </si>
  <si>
    <t>Alla sera messa con benedizione del pellegrino.</t>
  </si>
  <si>
    <t>Ci sono due trattorie con menu del dia a 1200 pesetas</t>
  </si>
  <si>
    <t>Burguete</t>
  </si>
  <si>
    <t>Espinal</t>
  </si>
  <si>
    <t>Alto de Mezquiriz</t>
  </si>
  <si>
    <t>lapide alla Vergine di Roncisvalle</t>
  </si>
  <si>
    <t>a Santander c'è un ostello della gioventù che pratica uno sconto ai pellegrini che presentano la credencial.  Si trova alla fine della città, al termine della Playa de la Concha, dove la strada risale verso il Monte Igeldo.  Si pagano 12 € ed è compresa la prima colazione, che però viene servita alle 8 (un po' tardi). Si Chiama Albergue Ondarreta La Sirena -Igeldo pasealekua 25, tel. 943.310268 / 93 - http://www.paisvasco.com/albergues</t>
  </si>
  <si>
    <t> DONOSTIA - SAN SEBASTIAN / ZUMAIA</t>
  </si>
  <si>
    <t>Tappa piacevole, che si svolge lungo le colline che fiancheggiano la costa, quasi sempre con vista mare.  Si può percorrere scalzi la bellissima spiaggia di Zarauz</t>
  </si>
  <si>
    <t>Non ce ne sono.  Ho trovato alloggio in paese, al bar Tomas: affittano camere o appartamenti.  Prezzo 18 €</t>
  </si>
  <si>
    <t> ZUMAIA / ZENARRUTZA</t>
  </si>
  <si>
    <t> ZENARRUTZA / MORGA (Andra Mari)</t>
  </si>
  <si>
    <t>La prima parte della tappa si svolge tra piacevoli boschi, in un paesaggio dolce e tranquillo.  Poi, dopo Gernika, si cammina su strade trafficate senza marciapiedi; il cammino non è piacevole e occorre anche fare attenzione.</t>
  </si>
  <si>
    <t> MORGA (Andra Mari) / BILBAO</t>
  </si>
  <si>
    <t>Fino a Lezama la tappa si svolge tutta su strade asfaltate e non presenta alcun interesse, se non la bellissima chiesa di Goikolexea.  Poi si sale su un'alta collina oltre la quale c'è la valle che porta a Bilbao.  Si percorre la lunga cresta con ampio panorama e si scende direttamente nel centro di Bilbao evitando di passare attraverso la periferia.</t>
  </si>
  <si>
    <t> BILBAO / ONTON</t>
  </si>
  <si>
    <t>Lasciamo il centro di Bilbao ma prima di essere fuori dalla zona abitata e dalla zona industriale occorre camminare per 20 km, oltre Portugalete.  Qui c'è una pista ciclabile che attraversa una zona non bella ma almeno fuori dal caos urbano di Bilbao.  Arrivati al mare il cammino diventa di nuovo bellissimo, perché cammina a mezza costa lungo il mare, in un paesaggio aperto, panporamico e ventilato.</t>
  </si>
  <si>
    <t> ONTON / SANTONA</t>
  </si>
  <si>
    <t>Cantabria</t>
  </si>
  <si>
    <t>Il percorso segue prevalentemente l'andamento della costa, ed è quasi tutto su strada asfaltata: ci sarebbero percorsi su strade secondarie ma allungano la strada in modo illogico e non sono, a mio parere, da prendere in considerazione.  Il paese di Castro Urdiales è molto bello ed elegante.  Bello anche il centro storico e la chiesa.  Dopo Islares si rientra qualche km per passare il fiume; di qui per alcuni km si cammina all'interno per ritrovare il mare a Laredo, importante centro balneare.  La strada che da Laredo va fino al promontorio di fronte a Santona ha, sulla destra, una bellissima spiaggia, spesso costituita da dune e, sulla sx, una sequela infinita di brutte palazzine anni '70 per ospitare migliaia di turisti.  Santoña, al contrario ha un bellissomo porto, pieno di pescherecci ed è un centro per la lavorazione ela conservazione del pesce.</t>
  </si>
  <si>
    <t>Altri albergue (non ne ho verificato l'esistenza) sono segnalati a :</t>
  </si>
  <si>
    <t> SANTONA / SANTANDER</t>
  </si>
  <si>
    <t>la tappa non è un gran che: anzi, è abbastanza noiosa; si svolge tutta senza particolari dislivelli su strada asfaltata e non offre particolari bellezze.  Si arriva a Santander in Barca, traversando la ria a Somo</t>
  </si>
  <si>
    <t> SANTANDER / COBRECES</t>
  </si>
  <si>
    <t>Tappa molto lunga, condizionata in questo dalla mancanza di albergue a Santillana.  E' anche e poco interessante, e non tocca mai il mare: nella prima parte si esce da Santander, percorrendo un lunga, dritta strada asfaltata; poi ci si addentra nella campagna, percorrendo stradine di vario tipo, mai trafficate (ci sono segni gialli).  Si cammina verso Torrelavega, seguendo per alcuni km delle tubazioni che alimentano la enorme centrale Solvay di Requejada.  Sempre per strade asfaltate si arriva a Santillana del Mar (ma non c'è il mare), bellissimo e antico borgo che merita una visita.  Ancora qualche km e si arriva al borgo di Cobreces, dove si alloggia al convento</t>
  </si>
  <si>
    <t>Si può trovare ospitalità (non verificata!) a:</t>
  </si>
  <si>
    <t>10^ tappa</t>
  </si>
  <si>
    <t>COBRECES / SAN VICENTE DE LA BARQUERA</t>
  </si>
  <si>
    <t>CANTABRIA</t>
  </si>
  <si>
    <t>la tappa è breve e piacevole: si svolge per sterrati all'inizio e poi per strade asfaltate poco trafficate.  Si attraversano boschi, pascoli e graziosi paesini.  Bellissimo è l'arrivo a San Vicente de la Barquera: si vede l'ampio letto del fiume, la ria, il paese dall'altra parte e, nello sfondo, i Picos de Europa.</t>
  </si>
  <si>
    <t>11^ tappa</t>
  </si>
  <si>
    <t>SAN VICENTE DE LA BARQUERA / SAN ROQUE EL ACEBAL</t>
  </si>
  <si>
    <t>CANTABRIA / ASTURIAS</t>
  </si>
  <si>
    <t>La tappa è varia e solo a tratti piacevole: lo è fino a Pesués, perché passa in saliscendi per dolci e tranquille colline.  Poi c'è un tratto di strada trafficata fino ad Unquera (confine Cantabria / Asturias).  Di nuovo il cammino ritorna vario e complessivamente piacevole nel primo tratto di Asturias.  Poi ci aspettano lunghi tratti di strada asfaltata e molto trafficata.</t>
  </si>
  <si>
    <t>SAN ROQUE EL ACEBAL / LECES</t>
  </si>
  <si>
    <t>ASTURIAS</t>
  </si>
  <si>
    <t>Tappa piacevole e varia, caratterizzata dallo splendido percorso lungomare da Llanes a Poo, che non si deve perdere assolutamente.  Ogni tanto occorre percorrere qualche tratto su strada asfaltata.  Piacevole e vario anche il tratto dalla Capilla de Santìn a Nueva.   L'ultimo tratto, su strada asfaltata non molto trafficata, può essere sostituito seguendo i segni gialli che portano a Piñeres</t>
  </si>
  <si>
    <t>13^ tappa</t>
  </si>
  <si>
    <t>LECES / SEBRAYO</t>
  </si>
  <si>
    <t>Nella prima parte si cammina per alcuni tratti sul mare con splendide spiagge.  Dopo La Isla si va all'interno e si cammina per saliscendi non faticosi su stradine di campagna tranquille.  L'unico paese di rilevo è Colunga.  A Sebrayo, dove c'è l'albergue, si arriva ad un bar/ristorante tornando indietro di un centinaio di metri e, in mezzo alla curva, prendendo una stradina in discesa a sx.  In fondo si incontra un boschetto di bamboo giganteschi; si prosegue dritti per una stradina di campagna salendo sino ad incontrare una strada asfaltata ed il ristorante.</t>
  </si>
  <si>
    <t>SEBRAYO / GIJON</t>
  </si>
  <si>
    <t xml:space="preserve">La prima parte della tappa è abbastanza piacevole e varia: si cammina con vista della ria di Villaviciosa; si gira verso l'interno lungo il fiume che alimenta la ria, in un bell'ambiente fresco e ombroso.  Si sale poi faticosamente all'alto de la Cruz, discendendo in una bellissima valletta e si risale ancora all'alto del Curbiello.  la discesa fino a Cabueñes è piacevole.  L'attraversamento della pereferia di Gijon è scvonsigliabile perche di nessun interesse e, soprattutto, perché è lunghissimo. </t>
  </si>
  <si>
    <t>15^ tappa</t>
  </si>
  <si>
    <t>GIJON / AVILES</t>
  </si>
  <si>
    <t>Tappa breve, con pochi dislivelliL'inizio della tappa è disastroso, in piena zona industriale di Gijòn, lungo strade con grande traffico; poi il paesaggio cambia bruscamente e si cammina volentieri sulle verdissime colline retrostanti; si traversa poi una solitaria e tranquilla valle agricola.  Si ripiomba poi all'inizio della zona industriale di Avilès; fino alla città il cammino costeggia l'autostrada e non è quindi entusiasmante.  inoltre, oltre l'autostrada, si vede costantemente la zona industriale e poi la enorme acciaieria ENSIDESA, la più vasta d'Europa.  Invece l'ingresso ad Avilès è dolce se si seguono i segni messi con cura. Non ci sono grandi dislivelli</t>
  </si>
  <si>
    <t>Ad Avilès albergue de peregrinos "Pedro Solis" - calle La Magdalena 1 - 20 posti, docce, no cucina - apre alle 17 - tel 985.564353, Sulla porta c'è anche il numero di un cellulare</t>
  </si>
  <si>
    <t>16^ tappa</t>
  </si>
  <si>
    <t>AVILES / SOTO DE LUINA</t>
  </si>
  <si>
    <t>Tappa lunga e faticosa: non ci sono grandi dislivelli, ma il percorso prevede moltissimi saliscendi che, a lungo andare, affaticano.  Il percorso è piacevole e vario.  Nella prima parte si passa alti lungo la cresta di colline.  Passata la bella Ria di Muros il percorso si fa più boscoso.  Nel finale c'è una salita non faticosa ma, fatta a fine giornata, sembra non finire mai</t>
  </si>
  <si>
    <t>17^ tappa</t>
  </si>
  <si>
    <t>SOTO DE LUINA / ALMUNA</t>
  </si>
  <si>
    <t>Tappa abbastanza lunga con qualche saliscendi.  Nella prima parte si possono evitare i segni delcammino camminando su strada: in questo modo il percorso si allunga un poco ma diminuiscono i saliscendi.  In questo trattoci sono ampie colline solcate da molti torrenti.  Dopo Canero c'è un tratto poco felice su strada trafficata e poi su sentiero dissestato.  Bisogna tribolare un po' per trovare l'albergue</t>
  </si>
  <si>
    <t>ad Almuña albergue de peregrinos - 16 posti, doccia, cucina - d'estate è presente l'Hospitalero nell'appartamento accanto. - tel Comune 985.590003</t>
  </si>
  <si>
    <t>ALMUNA / LA CARIDAD</t>
  </si>
  <si>
    <t>Tappa tranquilla e poco faticosa con modesti dislivelli.  Si cammina per le campagna zigzagando attorno alla carretera principal.  Vale la pena di fermarsi a visitare Luarca.  La prima parte è piacevole e varia; l'ultima abbastanza noiosa.</t>
  </si>
  <si>
    <t>19^ tappa</t>
  </si>
  <si>
    <t>LA CARIDAD / RIBADEO</t>
  </si>
  <si>
    <t> 40</t>
  </si>
  <si>
    <t>Tappa facile e breve, non particolarmente interessante; sono molto belli i tratti di costa.  Il percorso si sviluppa nelle campagne, in prevalenza su strade sterrate.  Spettacolare è l'attraversamento sul Ponte de los Santos con magnifica vista sulla ria dell'Eo</t>
  </si>
  <si>
    <t>20^ tappa</t>
  </si>
  <si>
    <t> RIBADEO / MONDONEDO</t>
  </si>
  <si>
    <t>GALICIA</t>
  </si>
  <si>
    <t xml:space="preserve">Tappa lunga, con discreti saliscendi, che si svolge lontana da strade trafficate, tra grandi solitudini e silenzi, in un paesaggio di pascoli e boschi. </t>
  </si>
  <si>
    <t>a Gondàn albergue de Peregrinos</t>
  </si>
  <si>
    <t>a Villanova albergue de Peregrinos - 20 posti - tel 616.330658</t>
  </si>
  <si>
    <t>a Mondoñedo albergue de Peregrinos - 14 posti, doccia, cucina - ritirare chiavi presso la polizia municipale, in centro città - tel 982.507040 - 629.469561</t>
  </si>
  <si>
    <t>21^ tappa</t>
  </si>
  <si>
    <t> MONDONEDO / VILLALBA</t>
  </si>
  <si>
    <t>Si sale sull'altopiano della Terra Chà; poi si continua per salliscendi un po' faticosi, poi meno pronunciati,  La tappa si svolge ancora per campagne poco abitate e solitarie</t>
  </si>
  <si>
    <t>22^ tappa</t>
  </si>
  <si>
    <t> VILLALBA / MIRAZ</t>
  </si>
  <si>
    <t>Si attraversa la bellissima spiaggia, dietro la quale, peraltro, ci sono le raffinerie di Somorrostro; al termine si vede in alto una stradina che corre a mezza costa.  La si raggiunge ritornando sull'interno e traversando un ponte; si può anche risalire la costa ripida al termine della spiaggia (io ho fatto così).  La stradina che corre a mezza costa è su fondo in cemento, molto panoramica; ogni tanto ci sono panchine, fontane e cartelloni che illustrano l'ambiente marino e le attività umane tradizionali della zona.   Si arriva ai confini del Pais Vasco e si entra in Cantabria.  La stradina continua ma l'aspetto cambia bruscamente: il fondo è in terra, poco curato, e poi coincide con il tracciato della vecchia strada litoranea.  Si continua con percorso piacevole fino a vedere</t>
  </si>
  <si>
    <t>Ontòn</t>
  </si>
  <si>
    <t>Il paese appare un po' all'interno, nel fondo di una conca.  Si passa sotto il ponte dell'autostrada e si scende nel canale che ascende dal paese, risalendo lungo il canale fino a raggiungere la strada asfaltata e la chiesa del paese.</t>
  </si>
  <si>
    <t>poco prima di Ontòn c'è un'indicazione del camino che manda sul monte.  In paese mi hanno detto che la lunghezza di quella strada è doppia e che conviene percorrere la strada asfaltata: così ho fatto.  Si segue la strada passando da un impianto industriale, posto proprio sulla costa, a picco sul mare.  La strada corre parallela all'autostrada, a volte vi passa sopra, a volte sotto. (q. 120)  Si arriva al paese di Mioño ed alla sua bella spiaggia.  Poi si risale ancora un po' e si riscende sino ad incontrare le prime case di</t>
  </si>
  <si>
    <t>Castro Urdiales</t>
  </si>
  <si>
    <t>arrivati al primo incrocio si piega a dx costeggiando il fiume ed arrivando al mare.  Si segue la bella passeggiata lungomare sino al centro storico ed alla bella chiesa sul promontorio.  Poi si continua lungo l'altra spiaggia del paese e si prosegue un po' lungo la costa, per poi riprendere la strada asfaltata sino a</t>
  </si>
  <si>
    <t>Islares</t>
  </si>
  <si>
    <t>si passa un grande campeggio sulla dx, con una bella spiaggia posta alla foce di un fiume.  La strada piega a sx e ne risale il corso fino al ponte.  Attenzione! proprio sotto il ponte dell'autostrada c'è un cartello del cammino che invita a prendere una strada a sx fino a Laredo, dato a 24 km.  In realtà, percorrendo la strada asfaltata, Laredo dista da lì solo 12 km; quella indicazione mi sembra illogica, anche perché la strada segue un percorso che sale sui monti vicini, e decido di non prenderlo in considerazione.  Un bivio porta a Guriezo</t>
  </si>
  <si>
    <t>Alto del Puerto</t>
  </si>
  <si>
    <t>la strada sale sul colle soprastante da dove si vede la valle di Liendo.  Il Belvedere Antonio Ruiz promette bei paesaggi e acqua ma l'acqua non c'è e il paesaggio non è poi un gran che.  Si scende a</t>
  </si>
  <si>
    <t>Liendo</t>
  </si>
  <si>
    <t>dove c'è una bella fontana all'incrocio del paese.  Si attraversa la valle e si continua in salita fino ad un belvedere (q. 90) da dove di ammira</t>
  </si>
  <si>
    <t>Laredo</t>
  </si>
  <si>
    <t xml:space="preserve">si scende per strada e poi per una scalinata sino al centro del paese; poi si percorre la strada lungomare che risale il promontorio sabbioso fino alla punta, dove c'è una barca che traghetta a </t>
  </si>
  <si>
    <t>Santoña</t>
  </si>
  <si>
    <t>Dall'imbarcadero si attraversa il porto; dall'altra parte c'è l'albergue comunale</t>
  </si>
  <si>
    <t xml:space="preserve">si va al centro del paese e poi si prende la strada asfaltata che costeggia la laguna e si dirige ad </t>
  </si>
  <si>
    <t>Argoños</t>
  </si>
  <si>
    <t xml:space="preserve">si prosegue su strada asfaltata, con percorso non attraente sino al </t>
  </si>
  <si>
    <t>Arnuero</t>
  </si>
  <si>
    <t>dopo Arnuero, 50 metri sopra strada. si incontra la Collegiata di Santa Maria de Barejo</t>
  </si>
  <si>
    <t>Ajo</t>
  </si>
  <si>
    <t>se si decide di andare all'albergue di Guemes occorre svoltare qui</t>
  </si>
  <si>
    <t>Galizano</t>
  </si>
  <si>
    <t>Somo</t>
  </si>
  <si>
    <t xml:space="preserve">si prosegue fino all'imbarcadero e si aspetta la barca che ci porta a </t>
  </si>
  <si>
    <t>Santander</t>
  </si>
  <si>
    <t>lo sbarco è in prossimità dei giardini e della passeggiata lungomare, in prossimità del centro.  A poca distanza c'è la cattedrale e l'albergue</t>
  </si>
  <si>
    <t>A Untto, 4/5 km dopo St.Jean, c'è una gite d'étape, pensione con alcune camere e un capannone per dormire.  Si può anche cenare, il tutto a 20 €, solo notte 6 €</t>
  </si>
  <si>
    <t>A Roncesvalles albergue annesso all'abbazia con 100 posti letto, in corso di ristrutturazione: apre alle 16, sono richiesti 5 €. Al mattino si può uscire dalle 6.   Se è pieno c'è, sempre in un edificio attiguo all'abbazia, un hostal, che offre migliori servizi a un prezzo leggermente superiore.  Fuori dell'abbazia ci sono due trattorie per cenare (7 €); si fanno due turni: uno prima ed uno dopo la messa.  Non ci sono negozi: il primo è a Burguete (3 km)</t>
  </si>
  <si>
    <t>KM 39</t>
  </si>
  <si>
    <t>DISLIVELLO  -482</t>
  </si>
  <si>
    <t>salita: 171</t>
  </si>
  <si>
    <t>discesa: 673</t>
  </si>
  <si>
    <t>Tempo di percorrenza ore 8:35</t>
  </si>
  <si>
    <t>a Zubiri c'è un piccolo albergue - tel. 948.304056.  Si trova ospitalità anche in case private</t>
  </si>
  <si>
    <t>a Larrasoaña l'albergue è sempre molto affollato perché è la tappa più frequentata dopo Roncesvalles.  C'è comunque possibilità di alloggio in case private e in una pensione - tel. 948.304242</t>
  </si>
  <si>
    <t>a Trinidad de Arre albergue gestito dal simpaticissimo parroco. Ottimi servizi, bella cucina, anche lavatrice e distributori di bevande calde e fredde.  6 € - tel. 948.110679</t>
  </si>
  <si>
    <t>KM 28</t>
  </si>
  <si>
    <t>DISLIVELLO   -83</t>
  </si>
  <si>
    <t> salita: 340</t>
  </si>
  <si>
    <t>discesa: 423</t>
  </si>
  <si>
    <t>Tempo di percorrenza ore 6:50</t>
  </si>
  <si>
    <t>a Pamplona - presso la Parrocchia di S.Saturnino - tel. 948.221479</t>
  </si>
  <si>
    <t>a Pamplona - grande albergue municipal - tel. 608.979165</t>
  </si>
  <si>
    <t>a Cizur Menor - presso la Encomienda Sanjuanista - tel. 600.386891 - richiesti 5 €. C'è possibilità di dormire anche nella chiesa con i materassini</t>
  </si>
  <si>
    <t>a Uterga c'è l'albergue municipal nella piazzetta di fronte alla fontana, pochi posti</t>
  </si>
  <si>
    <t>a Obanos c'è un ottimo albergue con cucina (c'è anche il forno a microonde!); 5 €; di fronte c'è negozio con surgelati</t>
  </si>
  <si>
    <t>ad Eunate un bellissimo albergue dove si compie il rito dellalavanda dei piedi</t>
  </si>
  <si>
    <t>a Puente la Reina - presso i Padri Reparadores.  Il rifugio è all'inizio del paese, bello, con ottimi servizi: viene richiesta un'offerta di 3/5 €</t>
  </si>
  <si>
    <t xml:space="preserve">La tappa è piacevole perché si attraversa una bella campagna con boschi suggestivi; si incontrano molte antiche case in pietra di bella fattura, antichi ponti, numerosi crocefissi in pietra agli incroci.  Anche qui c'è molta solitudine.  Il paesi di Miraz offre poco: l'unico bar non fa cucina ma vende pane, formaggio, salumi. Altrimenti fare rifornimento a Baamonde </t>
  </si>
  <si>
    <t>23^ tappa</t>
  </si>
  <si>
    <t> MIRAZ / SOBRADO DOS MONXES</t>
  </si>
  <si>
    <t>Tappa piacevole, abbastanza corta.  Nella prima parte il cammino sale dolcemente e progressivamente a scavalcare i monti che chiudono la valle.   Il paesaggio è molto aperto.  Si percorre l'ampio crinale scendendo a Sobrado.  E' forse la tappa più solitaria: si incontrano solo pochissime case isolate e un minuscolo bar</t>
  </si>
  <si>
    <t>24^ tappa</t>
  </si>
  <si>
    <t> SOBRADO DOS MONXES / ARCA-O PINO</t>
  </si>
  <si>
    <t>Si cammina sentendo che Santiago è vicina.  Arriviti a Boimorto ci sono due itinerari (vedi sotto); chi vuole arrivare ad Arzua sappia che la tappa successiva per Santiago sarà abbastanza lunga (37 km).  Per contro il cammino per Arca è abbastanza noioso.  ma se c'è la voglia di arrivare questi dettagli passano in secondo piano.  Di questa tappa si ricorda il lungo percorso in pianura, l'unico in tutto il cammino del Norte, se si esclude il cammino prima di Ribadeo.  Si ricorda anche il rettiline con salita finale poco prima di immettersi sul cammino francés.   Si ricorda infine l'immissione sul cammino francés, con il brusco cambio di segnali, di percorso, di frequenza di pellegrini.</t>
  </si>
  <si>
    <t>Nel tragitto verso Arca si trovano albergue a:</t>
  </si>
  <si>
    <t>25^ tappa</t>
  </si>
  <si>
    <t>ARCA-O PINO / SANTIAGO DE COMPOSTELA</t>
  </si>
  <si>
    <t>Tappa finale: si fa volando.  Qui non contano i km o il percorso: si pensa ad altro.  Il cammino sta per finire, si fanno i primi bilanci, è il momento delle emozioni, delle riflessioni.</t>
  </si>
  <si>
    <t>Santiago de Compostela</t>
  </si>
  <si>
    <t>dalla plaza de Obradorio si scende per la Rua das Hortas fino al Campo del Gallo e si costeggia il campus dell'Università; si scende per la Rua de S.Lourenzo; si incontra la chiesa omonima. Si segua a dx la Corredoira dos Muiños raggiungendo l'aldea di Ponte Sarela.  Attenzione ai segni che sono pochi e non ben visibili.  Se si perde qui la strada si è costretti a camminare per carretera per alcuni km., come ho fatto io, fino a</t>
  </si>
  <si>
    <t>Roxos</t>
  </si>
  <si>
    <t>da qui, dopo aver passato la cappella di San Miguel, si prende una stradina a dx (c'è un segno giallo) e si sale per qualche centinaio di metri fino a che, sopra un parto e ai margini di un bosco, vi vede un paracarro con la conche e l'indicazione dei km mancanti.  Si prosegue per strade e stradine, arrivando a Portela, salendo all'Alto del Vento e scendendo quindi a lungo fino al ponte medioevale di</t>
  </si>
  <si>
    <t>Aguapesada</t>
  </si>
  <si>
    <t xml:space="preserve">Traversata la strada inizia l'antico cammino del Rueiro, ripido e faticoso, che si immette su una strada fino a </t>
  </si>
  <si>
    <t>Alto do Mar de Ovellas</t>
  </si>
  <si>
    <t xml:space="preserve">subito dopo il passo inizia una dolce discesa nella valle del Tambre; si tocca Carballo, Susavilla, Trasmonte fino ad arrivare alla località di </t>
  </si>
  <si>
    <t>Pontemaceira</t>
  </si>
  <si>
    <t>è una splendida località, con antiche case sulle due rive del fiume, antichi mulini restaurati, un bellissimo ponte per il quale passiamo sull'altra sponda.  Si gira a sx per le ultime case del paese proseguendo lungo fiume per una stradina di campagna che passa sotto ad un altro ponte e piega poi a dx immettendosi sulla carretera che seguiamo per poche centinaia di metri.   Passiamo sul lato sx prendendo una stradina che si stacca sul lato sx, sale un po' e poi scende alla periferia di</t>
  </si>
  <si>
    <t>Negreira</t>
  </si>
  <si>
    <t>Si raggiunge il centro del paese.  Ad un incrocio in centro prendere a sx in discesa, uscendo dalla porta ovest, e seguendo le indicazioni che portano a</t>
  </si>
  <si>
    <t>si sale all'aldea  e si entra in una bella stradina nel bosco che costeggia il monte in piano, poi in leggera salita, arrivando a</t>
  </si>
  <si>
    <t>Zas</t>
  </si>
  <si>
    <t>si continua alternando il percorso su stradine, sentieri e qualche tratto di asfalto; si raggiunge Porto-Camiño, Piaxe, scendendo poi a</t>
  </si>
  <si>
    <t>Vilaserio</t>
  </si>
  <si>
    <t>si prosegue in discesa su strada asfaltata sino a</t>
  </si>
  <si>
    <t>Cornado</t>
  </si>
  <si>
    <t>si va su una strada di campagna; si attraversa il rio Maroñas sino a</t>
  </si>
  <si>
    <t>Santa Mariña</t>
  </si>
  <si>
    <t xml:space="preserve">ancora avanti sino a riprendere la carretera a Mola, che si segue sino a prendere una strada minore a dx arrivando a Gueima dove inizia la salita che porta al </t>
  </si>
  <si>
    <t>Monte Aro</t>
  </si>
  <si>
    <t>ampia vista verso Santiago, si scende dall'altra parte, con vista su un grande lago; si passa per l'aldea di Lago e poi di</t>
  </si>
  <si>
    <t>Abeleiroas</t>
  </si>
  <si>
    <t>si raggiunge Corzòn e poi, per una strada asfaltata circondata da pini, si raggiunge la chiesa di S.Cristobo de Corzòn e si risale a</t>
  </si>
  <si>
    <t>Mallon</t>
  </si>
  <si>
    <t xml:space="preserve">si attraversa il ponte sul rio Xallas e poco dopo si arriva a </t>
  </si>
  <si>
    <t>Olveiroa</t>
  </si>
  <si>
    <t>Sono partito di notte e quindi ho camminato sino a Cée per carretera; non sono in grado di descrivere la prima parte del cammino</t>
  </si>
  <si>
    <t>Cée</t>
  </si>
  <si>
    <t>si segue il bordo della ria seguendolo sul lato destro; trascurando i segni del cammino si può seguire il lungomare, arrivando a</t>
  </si>
  <si>
    <t>Corcubiòn</t>
  </si>
  <si>
    <t xml:space="preserve">i segni del cammino  portano al centro e passano alti evitando la carretera; si sale fino alla collina retrostante il paese, quindi si scende, un po' per carretera, un po' per sentieri, fino al mare a </t>
  </si>
  <si>
    <t>Sardiñeiro</t>
  </si>
  <si>
    <t>siu segue la carretera con vista su Finisterre fino a che il cammino viene deviato a sinistra per raggiungere la</t>
  </si>
  <si>
    <t>playa de Langosteira</t>
  </si>
  <si>
    <t>si cammina lungo la spiaggia raggiungendo</t>
  </si>
  <si>
    <t>Finisterre</t>
  </si>
  <si>
    <t>si traversa il paese e si prende la carretera che porta al</t>
  </si>
  <si>
    <t>Faro</t>
  </si>
  <si>
    <t>la fine del cammino</t>
  </si>
  <si>
    <t> SANTIAGO / NEGREIRA</t>
  </si>
  <si>
    <t xml:space="preserve">Si parte direttamente dalla Plaza dell'Obradorio.  In città ci sono pochi segni, e il cammino si segue con difficoltà.  Si ritrova tranquillità e silenzio dopo qualche km.  Il percorso è piacevole e abbastanza vario: ci sono anche saliscendi, uno dei quali è tosto.  Bellissimo e tutto da godere è l'attraversamento di Pontemaceira.  </t>
  </si>
  <si>
    <t>Bercianos</t>
  </si>
  <si>
    <t>Leon</t>
  </si>
  <si>
    <t>Villadangos</t>
  </si>
  <si>
    <t>Astorga</t>
  </si>
  <si>
    <t>Rabanal</t>
  </si>
  <si>
    <t>Villafranca</t>
  </si>
  <si>
    <t>O'Cebreiro</t>
  </si>
  <si>
    <t>Calvor (via San Xil)</t>
  </si>
  <si>
    <t>Porto Marin</t>
  </si>
  <si>
    <t>Palas do Rei</t>
  </si>
  <si>
    <t>Pedrouzo- Arca</t>
  </si>
  <si>
    <t>Santiago Monte Gozo</t>
  </si>
  <si>
    <t>Rientro in Italia</t>
  </si>
  <si>
    <t>Giorno</t>
  </si>
  <si>
    <t>Tappa</t>
  </si>
  <si>
    <t>attraverso</t>
  </si>
  <si>
    <t>---</t>
  </si>
  <si>
    <t>S. Jean Pièd De Port</t>
  </si>
  <si>
    <t>Huntto</t>
  </si>
  <si>
    <t>Vierge De Biakorre- Fontana di Rolando</t>
  </si>
  <si>
    <t>Trinidad De Arre</t>
  </si>
  <si>
    <t>Burguete-Espinal-Biscarreta-Zubiri-Larrasoaña</t>
  </si>
  <si>
    <t>Pamplona-Cizur Menor-Zariquiegui-Alto del Perdòn</t>
  </si>
  <si>
    <t>Muruzabal-Obanos-Puente la Reina-Mañeru-Ciraqui-Lorca-Villatuerta</t>
  </si>
  <si>
    <t>Los Arcos</t>
  </si>
  <si>
    <t>Monastero di Irache-Azqueta-Villamayor</t>
  </si>
  <si>
    <t>Logroño</t>
  </si>
  <si>
    <t>Sansol-Torre del Rio-Viana</t>
  </si>
  <si>
    <t>Navarrete-Alto de San Anton (Huèrcanos)</t>
  </si>
  <si>
    <t>Azofra-Cirueña-S. Domingo de la Calzada</t>
  </si>
  <si>
    <t>Redecilla del Camino-Castildegrado-Viloria de la Rioja-Villamayor del Rio- Belorado</t>
  </si>
  <si>
    <t>Villambistia-Espinosa del Camino-Villafranca Montes de Oca-Alto de La Pedraja- S. Juan de Ortega-Agès</t>
  </si>
  <si>
    <t>Cardeñuela Riopico-Orbaneja-Villafrìa-Burgos-Villalbilla</t>
  </si>
  <si>
    <t>Rabé de las Calzadas-Hornillos del Camino-Fuente San Bol-Hontanas</t>
  </si>
  <si>
    <t>Carrion De Los Condes</t>
  </si>
  <si>
    <t>Puente Fitero(Ermita di San Nicolàs)-Itero de la Vega-Boadilla del Camino-Fròmista (Poblaciòn de Campos-Revenga de Campos-Villarcàzar de Sirga 20 km)</t>
  </si>
  <si>
    <t>Calzadilla de la Cueza- Lédigos</t>
  </si>
  <si>
    <t>Moratinos-San Nicolàs-Sahagùn</t>
  </si>
  <si>
    <t>El Burgo Ranero (Reliegos-Mansilla de las Mulas-Villamoros de Mansilla-Puente de Villarente-Arcahueja-Valdelafuente 37km)</t>
  </si>
  <si>
    <t>Hospital De Orbigo</t>
  </si>
  <si>
    <t xml:space="preserve">La Virgen del Camino-Oncina de la Caldoncina- Chozas de Abajo-Villar de Mazarife-Villavante </t>
  </si>
  <si>
    <t>Villares De Orbigo-Santibàñes-San Justo de la Vega</t>
  </si>
  <si>
    <t>Rabanal Del Camino</t>
  </si>
  <si>
    <t>Murias de Rechivaldo-Santa Catalina de Somoza-El Ganso</t>
  </si>
  <si>
    <t>Ponferrada</t>
  </si>
  <si>
    <t>Foncebadòn-Manjarìn-El Acebo-Riego de Ambròs-Molinaseca (Campo 8km)</t>
  </si>
  <si>
    <t>Pereje</t>
  </si>
  <si>
    <t>Columbrianos-FuentesNuevas-Camponaraya-Cacabelos-Villafranca del Bierzo</t>
  </si>
  <si>
    <t>Hospital De Condesa</t>
  </si>
  <si>
    <t>Trabadelo-La Portela-Ambasmestas-Vega de Valcarce-Ruitelàn-Las Herrerìas- La Faba-Laguna-O Cebreiro-Liñares-Alto de San Roque</t>
  </si>
  <si>
    <t>Alto do Poio-Fonfrìa-Viduedo-Triacastela-San Xil- Alto de Riocabo</t>
  </si>
  <si>
    <t>Sarria-Barbadelo-Rente-Rozas-Parrocha-Villachà-Ferreiros-Portomarìn</t>
  </si>
  <si>
    <t>Castromaior-Hospital de la Cruz-Ventas de Naròn-Ligonde-Eirexe-Avenostre-Alto del Rosario-Palas de Rei-Casanova-Leboreiro-Furelos</t>
  </si>
  <si>
    <t>Boente-Castañeda-Ribadiso de Baixo-Arzùa-Alto de Santa Irene</t>
  </si>
  <si>
    <t>Labacolla-Monte de Gozo</t>
  </si>
  <si>
    <t>somma</t>
  </si>
  <si>
    <t>media</t>
  </si>
  <si>
    <t>Luogo</t>
  </si>
  <si>
    <t>n.</t>
  </si>
  <si>
    <t xml:space="preserve">Irùn / San Sebastiàn </t>
  </si>
  <si>
    <t>San Sebastiàn / Zumaia</t>
  </si>
  <si>
    <t>Zumaia / Zenarrutza</t>
  </si>
  <si>
    <t>Zenarrutza / Morga</t>
  </si>
  <si>
    <t>Morga / Bilbao</t>
  </si>
  <si>
    <t>Bilbao / Ontòn</t>
  </si>
  <si>
    <t>Ontòn / Santoña</t>
  </si>
  <si>
    <t>Santoña / Santander</t>
  </si>
  <si>
    <t>Santander / Cobreces</t>
  </si>
  <si>
    <t>Cobreces / San Vicente de la Barquera</t>
  </si>
  <si>
    <t>San Vicente de la Barquera / San Roque</t>
  </si>
  <si>
    <t>San Roque / Leces</t>
  </si>
  <si>
    <t>Leces / Sebrayo</t>
  </si>
  <si>
    <t>Sebrayo / Gijon</t>
  </si>
  <si>
    <t>Gijon / Avilés</t>
  </si>
  <si>
    <t>Avilès / Soto de Luiña</t>
  </si>
  <si>
    <t>Soto de Luiña / Almuña</t>
  </si>
  <si>
    <t>Almuña / La Caridad</t>
  </si>
  <si>
    <t>La Caridad / Ribadeo</t>
  </si>
  <si>
    <t>Ribadeo / Mondoñedo</t>
  </si>
  <si>
    <t>Mondoñedo / Villalba</t>
  </si>
  <si>
    <t>Villalba / Miraz</t>
  </si>
  <si>
    <t>Miraz / Sobrado dos Monxes</t>
  </si>
  <si>
    <t>Sobrado dos Monxes / Arca - O Pino</t>
  </si>
  <si>
    <t>Arca - O Pino / Santiago</t>
  </si>
  <si>
    <t>Si continua con il medesimo paesaggio sino a Villafranca de Montes de Oca; da qui inizia la salita sino a San Juan de Ortega, non ripida.  Si passa tra boschi prima di cerro, poi di pino, non molto belli.  Si vedono tracce di estesi incendi.  Finita la salita si percorre a lungo l'altipiano, con qualche saliscendi, e si arriva a San Juan all'improvviso.  E' un luogo dello spirito, con il suo monastero ormai vuoto, la bellissima chiesa, la fonte di acqua ghiacciata.  Il parroco, dopo la messa serale, offre ai pellegrini la sopa de ajo (zuppa di aglio)</t>
  </si>
  <si>
    <t>Belorado - 24 posti - in un locale annesso alla chiesa - tel. 948580085</t>
  </si>
  <si>
    <t>Tosantos - albergue parrocchiale gestito da volontari francersi, con cena e colazione a libera offerta</t>
  </si>
  <si>
    <t>Villafranca - 18 posti - tel. 947582088</t>
  </si>
  <si>
    <t>S.Juan de Ortega  - l'albergue è nel vecchio monastero, non ha molti servizi, ha 60 posti  - tel. 947560438.  Non ci sono negozi ma c'è un bar</t>
  </si>
  <si>
    <t>KM 27</t>
  </si>
  <si>
    <t>DISLIVELLO   180</t>
  </si>
  <si>
    <t> salita: 200</t>
  </si>
  <si>
    <t>discesa: 20</t>
  </si>
  <si>
    <t>Olmos de Atapuerca - albergue rustico ed essenziale - 30 posti - tel. 947430332: accanto c'è una pensione a 20 €</t>
  </si>
  <si>
    <t>Villafria - piccolo albergue</t>
  </si>
  <si>
    <t>Burgos - 96 posti - al  Parco del Parral, uscita dalla città - tel. 947460922</t>
  </si>
  <si>
    <t>KM 39</t>
  </si>
  <si>
    <t>DISLIVELLO   -50</t>
  </si>
  <si>
    <t> salita: 50</t>
  </si>
  <si>
    <t>discesa: 100</t>
  </si>
  <si>
    <t>Villalbilla - 12 posti.  Costiotuisce un'alternativa all'albergue di Burgos, sempre molto affollato</t>
  </si>
  <si>
    <t>Tardajos - accoglienza premurosa e attenta, 20 posti, 5 € - tel. 947451189</t>
  </si>
  <si>
    <t>Hornillos del Camino - albergue nuovo e molto bello, vicino alla chiesa - 32 posti</t>
  </si>
  <si>
    <t>Arrojo San Bol - 10 posti - luogo dello spirito</t>
  </si>
  <si>
    <t>Hontanas comunale - 50 posti - tel. 947377420</t>
  </si>
  <si>
    <t>Castrojeriz - ci sono due albergue, uno dei quali è nuovissimo - tel. 947377400</t>
  </si>
  <si>
    <t>DISLIVELLO   10</t>
  </si>
  <si>
    <t>discesa: 40</t>
  </si>
  <si>
    <t>Tempo di percorrenza ore 8:45</t>
  </si>
  <si>
    <t>Itero del Castillo </t>
  </si>
  <si>
    <t>Puente Fitero - 12 posti - albergue straordinario, in mezzo alla campagna, nei pressi del fiume che divide le province di Burgos e Palencia.  L'edificio è un'antica ermita restaurata e gestita da volontari del Centro italiano di Studi Compostellani di Perugia; alla sera si compie il rito della lavanda dei piedi; vine offerta cena e colazione.  Da non perdere almeno una visita.</t>
  </si>
  <si>
    <t>Itero de la Vega - 15 posti - tel. 988151778</t>
  </si>
  <si>
    <t>Boadilla del Camino - albergue molto curato, con giardino antistante - 12 posti</t>
  </si>
  <si>
    <t>Fromista  - nuovo albergue comunale, grande e ben strutturato - tel. 988810144 </t>
  </si>
  <si>
    <t>Poblacion de Campo </t>
  </si>
  <si>
    <t>Villalcazar de Sirga - albergue parrocchiale, modesto, con vista sulla bellissima chiesa, 32 posti - tel. 947377400</t>
  </si>
  <si>
    <t>DISLIVELLO   90</t>
  </si>
  <si>
    <t> salita: 90</t>
  </si>
  <si>
    <t>Terradillos de los Templarios - privato con possibilità di cenare all'interno</t>
  </si>
  <si>
    <t>KM 44</t>
  </si>
  <si>
    <t>DISLIVELLO   -70</t>
  </si>
  <si>
    <t> salita: 60</t>
  </si>
  <si>
    <t>discesa: 130</t>
  </si>
  <si>
    <t>Tempo di percorrenza ore 10:10</t>
  </si>
  <si>
    <t>Sahagun - Centro Jacobeo de la Trinidad</t>
  </si>
  <si>
    <t>Bercianos del Camino </t>
  </si>
  <si>
    <t>El Burgo Rañero - 36 posti</t>
  </si>
  <si>
    <t>KM 24</t>
  </si>
  <si>
    <t>DISLIVELLO   0</t>
  </si>
  <si>
    <t> salita: 70</t>
  </si>
  <si>
    <t>discesa: 70</t>
  </si>
  <si>
    <t>Tempo di percorrenza ore 6:00</t>
  </si>
  <si>
    <t>KM 37</t>
  </si>
  <si>
    <t> NEGREIRA / OLVEIROA</t>
  </si>
  <si>
    <t>La tappa si svolge in grande tranquillità e solitudine; non si incontrano grossi centri abitati.  C'è anche qualche saliscendi ma non troppo faticoso. IL paesaggio non cambia da quello degli ultimi giorni. Si cominciano a vedere horreos costruiti esclusivamente di pietra</t>
  </si>
  <si>
    <t> OLVEIROA / FINISTERRE</t>
  </si>
  <si>
    <t xml:space="preserve">Da Olveiroa  si raggiunge il mare a Cée, poi si segue il ramo destro della ria sino a Finisterre, e di qui fino al faro.   </t>
  </si>
  <si>
    <t>KM 43</t>
  </si>
  <si>
    <t>DISLIVELLO   73</t>
  </si>
  <si>
    <t> salita: 140</t>
  </si>
  <si>
    <t>discesa: 213</t>
  </si>
  <si>
    <t>Tempo di percorrenza ore 12</t>
  </si>
  <si>
    <t>a Villatuerta  nuovo albergue lungo la strada che attraversa il paese</t>
  </si>
  <si>
    <t>A Estella c'è un albergo grande e ben organizzato, 50 posti, vicino alla chiesa del S.Sepolcro: 5 € + 2 per la colazione. C'è una persona che assiste i pellegrini nella cura dei piedi - tel. 948.550200</t>
  </si>
  <si>
    <t>a Los Arcos l'albergue è gestito da belgi; utilizza anche la palestra di fronte alla Casa della cultura - tel. 948.640078</t>
  </si>
  <si>
    <t>DISLIVELLO   -80</t>
  </si>
  <si>
    <t> salita: 130</t>
  </si>
  <si>
    <t>discesa: 80</t>
  </si>
  <si>
    <t>Tempo di percorrenza ore 6.30</t>
  </si>
  <si>
    <t>Torres del Rio - 40 posti - privato di Carmen Pugliese - tel. 948.648051 - possibilità di cenare</t>
  </si>
  <si>
    <t>Viana - albergue nuovo e ben organizzato, di 50 posti, 5 € - tel. 948645007</t>
  </si>
  <si>
    <t>a Logroño c'è un grande albergue con ottimi servizi, cucina, lavatrice, internet point, 68 posti, in centro città -  tel. 941.260234</t>
  </si>
  <si>
    <t>KM 29</t>
  </si>
  <si>
    <t>DISLIVELLO   95</t>
  </si>
  <si>
    <t> salita: 325</t>
  </si>
  <si>
    <t>discesa: 230</t>
  </si>
  <si>
    <t>Tempo di percorrenza ore 6:40</t>
  </si>
  <si>
    <t>Navarrete - posti 40</t>
  </si>
  <si>
    <t>Najera -posti 60 - all'interno del Monastero di S.Maria la Reàl</t>
  </si>
  <si>
    <t>KM 32</t>
  </si>
  <si>
    <t>DISLIVELLO   130</t>
  </si>
  <si>
    <t>discesa: 0</t>
  </si>
  <si>
    <t>Tempo di percorrenza ore 8:00</t>
  </si>
  <si>
    <t>Azofra - 16 posti - albergue parrocchiale</t>
  </si>
  <si>
    <t>Santo Domingo de la Calzada - 42 posti - in pieno centro, alla Casa de la Cofradia del Santo - tel. 941343390</t>
  </si>
  <si>
    <t>Grañon - 26 posti - si alloggia nel campanile della parrocchia, dormendo per terra su materassi e, in caso di necessità, nel coro della chiesa; pranzo, cena e colazione comunitari, a libera offerta.  L'albergue è gestito dal parroco aiutato da volontari</t>
  </si>
  <si>
    <t>Redecilla - 48 posti </t>
  </si>
  <si>
    <t>KM 36</t>
  </si>
  <si>
    <t>DISLIVELLO   290</t>
  </si>
  <si>
    <t> salita: 410</t>
  </si>
  <si>
    <t>discesa: 120</t>
  </si>
  <si>
    <t>Tempo di percorrenza ore 9:25</t>
  </si>
  <si>
    <t>al Santuario si può chiedere il timbro sulla credencial, che a Irùn è difficile trovare.  Poco sopra il Santuario prendere la strada che sale dritta e ripida verso il monte.  Il sentiero è segnato con segni bianco rossi; subito si incontrano le frecce gialle del Camino di Santiago.  Il cammino si svolge su larga strada sterrata e sconnessa.  La strada sale per un po' poi prosegue in leggera salita alternata a tratti di falsopiano costeggiando il fianco del Monte Jaizkibel.  Si incontrano due fonti  sulla destra.  Agli incroci fare attenzione alle frecce.  A una stretta curva  seguire i segnali e abbandonare la strada scendendo a sx fino ad una strada asfaltata, che poi diventa pista di cemento.  Scendere a dx passando per alcune case e poi per una scalinata fino all'imboccatura della ria</t>
  </si>
  <si>
    <t>si esce dalla città in direzione ovest, per la strasa statale N611 di Oviedo, passando accanto al grande ospedale regionale di Valdecilla, si prosegue, sempre su strada asfaltata, nella zona industriale/commerciale sino all'inizio del barrio di</t>
  </si>
  <si>
    <t>Peñacastillo</t>
  </si>
  <si>
    <t xml:space="preserve">a una rotonda, dove c'è il cartello che indica Peñacastillo, prendere a destra (attenzione ai segni) e poco dopo girare a sx.  Ora si cammina su stradine di campagna, sterrate ed asfaltate </t>
  </si>
  <si>
    <t>Santa Cruz de Besana</t>
  </si>
  <si>
    <t xml:space="preserve">si continua su stradine minori fino a </t>
  </si>
  <si>
    <t>Boo</t>
  </si>
  <si>
    <t>dopo aver oltrepassato la stazione ferroviaria salire qualche centinaio di metri e poi raggiungere la linea ferroviaria (chiedere) e seguirla sino al ponte; è vietato passare per quel ponte, e c'è un cartello che lo segnala, ma in questo modo si risparmiano 7 km di cammino.  Comunque si passa agevolmente e poco dopo si arriva alla stazione ferroviaria di Mogro.  Poi si sale per strada asfaltata sino a</t>
  </si>
  <si>
    <t>Miengo</t>
  </si>
  <si>
    <t>frecce gialle ci guidano su una strada sterrata, che con percorso rettilineo porta a Requejada; La strada è fiancheggiata da due grossi tubi rossi e caldi che portano materiale di lavorazione alla industria Solvay.  Si passa la ferrovia su una bella passerella e si entra al paese, scendendo fino a una rotonda.  Si svolta a sinistra costeggiando il confine dell'impianto industriale fino a incontrare un ponte sul rio Saja, che si oltrepassa arrivando ad un altra rotonda</t>
  </si>
  <si>
    <t>Requejada</t>
  </si>
  <si>
    <t>si imbocca la strada asfaltata e la si percorre in leggera salita incontrando piccoli gruppi di case e poi, sempre più spesso. pensioni e locande, fino a raggiungere</t>
  </si>
  <si>
    <t>Santillana del Mar</t>
  </si>
  <si>
    <t xml:space="preserve">il paese è bellissimo e merita una visita (almeno un'ora); si sale a Oreña (q. 150), si scende a Toñanes (q. 40) e poi si arriva a </t>
  </si>
  <si>
    <t>Cobreces</t>
  </si>
  <si>
    <t>il monastero è visibile da lontano, a pochi metri da un bar e dalla strada nazionale</t>
  </si>
  <si>
    <t xml:space="preserve">usciti dal monastero si risale la strada a dx (vedere segni) che porta su stradine di campagna, nelle colline sovbrastanti Cobreces, fra boschettie pascoli.   Ogni tanto si aprono bei panorami.  Il percorso è piacevole.  Si prosegue per stradine asfaltate ma non trafficate.  Si passa vicino ad un campeggio.  Poi si arriva a </t>
  </si>
  <si>
    <t>Comillas</t>
  </si>
  <si>
    <t>si attraversa la cittadina, graziosa e ricca di bei palazzi e ville nella periferia e si prosegue per un bel viale con pista ciclabile, poi per la vecchia strada nazionale.  La strada attraversa una zona paludosa (parco regionale) e si arriva a</t>
  </si>
  <si>
    <t>Rupuente</t>
  </si>
  <si>
    <t>all'inizio del paese di lascia la strada nazionale e si prende uno sterrato a dx che scende con bel panorama sul rio e sulla ria di San Vicente de la Barquera</t>
  </si>
  <si>
    <t>ponte sulla ria</t>
  </si>
  <si>
    <t>si traversa il lungo ponte, al termine del quale si arriva a</t>
  </si>
  <si>
    <t>San Vicente de la Barquera</t>
  </si>
  <si>
    <t>per raggiungere la parte storica occorre percorrere la scalinata sino al castello e proseguire sino alla chiesa</t>
  </si>
  <si>
    <t>si lascia il paese seguendo i segni gialli per una strada asfaltata in salita; si prosegue con saliscendi nelle colline retrostanti il paese, con bella vista sulla ria appena lasciata.  La strada si addentra nell'interno e prosegue piacevolmente in brevi saliscendi.  Si passa accanto ad un'antica torre.  Più avanti la strada scende ad incrociarne un'altra.  Si prosegue a dx, passando sotto un ponte e raggiungendo</t>
  </si>
  <si>
    <t>Pesuès</t>
  </si>
  <si>
    <t xml:space="preserve">si attraversa il ponte e si segue una strada asfaltata, molto trafficata, sino ad </t>
  </si>
  <si>
    <t>Unquera</t>
  </si>
  <si>
    <t>Colombres</t>
  </si>
  <si>
    <t>traversato il paese il cammino prosegue su stradine e poi si scende sulla carrettera N615</t>
  </si>
  <si>
    <t>La Franca</t>
  </si>
  <si>
    <t>Buelna</t>
  </si>
  <si>
    <t xml:space="preserve">si prosegue per la carrettera N615 anche se, in corrispondenza dell'attraversamento dei paesi, i segni ci fanno entrare nei centri abitati dandoci un po' di respiro.  Si passa per Pendueles, Vidiago e Puertas giungendo a </t>
  </si>
  <si>
    <t>San Roque el Abebal</t>
  </si>
  <si>
    <t>qui, lungo la carrettera N615, c'è un albergo, dove mi sono fermato non avendo voglia di arrivare a LLanes</t>
  </si>
  <si>
    <t>San Roque el Acebal</t>
  </si>
  <si>
    <t>da San Roque si prosegue per la solita carrettera N615 fino al bivio della strada per Llanes.  Si gira a dx fino ad entrare nel centro storico di</t>
  </si>
  <si>
    <t>Llanes</t>
  </si>
  <si>
    <t xml:space="preserve">il paese merita almeno una breve visita, dopo di che si raggiunge il terrapieno delle antioche mura, ora trasformato in bellissima passeggiata lungo mare, su fondo erboso, provvista di panchine e fontane.  Si cammina su questo straordinario percorso, bello, suggestivo e molto panoramico sino al termine, segnato da un muretto.  Scavalcato il muretto il percorso continua lungo la costa, attraverso prati, per sentierini.  Il panorama è ancora più bello.  Si continua così fino ad una piccola ria alla cui imboccatura c'è una bella spiaggia (forse, attraversando la ria, si può proseguire lungomare).  Si piega all'interno raggiungendo uno stabilimento balneare e, per un sentierino retrostante, si raggiunge la strada litoranea nell'abitato di  </t>
  </si>
  <si>
    <t>Poo</t>
  </si>
  <si>
    <t>Si segue per un po' la strada, trafficata e senza marciapiedi e si prende a dx il bivio per Celorio.  Si raggiunge il mare costeggiando alcune spiagge.  Si prosegue per strada asfaltata lungo una piccola ria, oltre la quale si vede la chiesa ed il cimitero marino di Barro, fino ad arrivare alla</t>
  </si>
  <si>
    <t>Capilla de Santìn</t>
  </si>
  <si>
    <t>spiaggia di San Natolin</t>
  </si>
  <si>
    <t>si percorre il lungomare sino alla fine, si sale sugli scogli e si prosegue per un tratto, evitando così di passare lungo la strada asfaltata.   Si raggiunge un cavalcavia e di scende dritti sino al paese di</t>
  </si>
  <si>
    <t>Naves</t>
  </si>
  <si>
    <t>Nueva</t>
  </si>
  <si>
    <t>ad un grande incrocio si prosegue in direzione Ribasedella.  In realtà il cammino va verso l'interno in direzione Piñeres e probabilmente è migliore.   Per abbreviare il percorso ho seguito la strada, dritta e poco trafficata.  Si arriva ad un campo di calcio e, subito dopo, ad un colle.   Si scende costeggiando il cimitero, la stazione ferroviaria e si raggiunge</t>
  </si>
  <si>
    <t>Ribadesella</t>
  </si>
  <si>
    <t>il paese si sviluppa al di qua dell'ampia ria.  Si passa il ponte; all'incrocio si entra a dx.  Si può seguire il fiume attraverso il parco con stazione di birdwatching oppure il lungomare.  Alla fine della spiaggia si continua su una stradina che sale a San Pedro e poi</t>
  </si>
  <si>
    <t>Leces</t>
  </si>
  <si>
    <t>si arriva alla frazione di Abeo di Leces dove è l'albergue, posto in prossimità della carretera, di fronte alla chiesa</t>
  </si>
  <si>
    <t>si torna indietro qualche centinaio di metri fino all'incrocio e si prosegue per strada in cemento (segni), poi sterrata.  In fondo a sx si vede una cava con un frantoio. Si risale a incrociare un'altra stradina.  Si scende verso il mare raggiungendo</t>
  </si>
  <si>
    <t>Vega</t>
  </si>
  <si>
    <t>paesino caratteristico con vecchie case e alcuni horreos.  Si raggiunge la spiaggia, si passa un ponticello e si risale dolcemente per un sentiero con bella vista mare, poi carretera, poi ancora sentiero, raggiungendo</t>
  </si>
  <si>
    <t>Berbès</t>
  </si>
  <si>
    <t>dopo il paese un segno manda a dx su una stradina ripida; ho seguito questo cammino ma le tracce poi si perdono perché i sentieri non sono puliti.  Nel dubbio meglio proseguire su strada asfaltata che sale a Prado; di qui un bivio a dx scende verso Arenal de Moris.  Di qui si segue il cammino lungo la costa fino a incontrare la spiaggia del Barrigòn, che si può percorrere fino a</t>
  </si>
  <si>
    <t>La Isla</t>
  </si>
  <si>
    <t>i segni non sono ben visibili.  Si passa davanti all'albergue e si prosegue verso l'interno per stradine di campagna sino a</t>
  </si>
  <si>
    <t>Colunga</t>
  </si>
  <si>
    <t>paese grande (fare rifornimento anche per la sera) che si attraversa per la strada principale (seguire i segni) per poi scendere in una valletta e proseguire su stradine di campagna, senza incontrare paesi, colo qualche gruppetto di case isolate sino a</t>
  </si>
  <si>
    <t>Pernùs</t>
  </si>
  <si>
    <t>la strada continua come la precedente, con saliscendi su stradine di asfalto; si incontrano i borghi di La Vega, Priesca, La Llera; qui i segni mandano su una stradina in discesa a sx che entra nel bosco, scende costeggiano un ruscello e sbuca in una valletta in corrispondenza con una cappelletta.   Si passa sotto l'autostrada e si arriva poco dopo a</t>
  </si>
  <si>
    <t>Sebrayo</t>
  </si>
  <si>
    <t>l'albergue è all'inizio del paese</t>
  </si>
  <si>
    <t>si attraversa il paese e si prosegue per una stradina fin sotto il ponte dell'autostrada; qui il cammino sale a sx (paracarro in direzione sbagliata); si può anche proseguire raggiungendo la carretera general sino a</t>
  </si>
  <si>
    <t>Villaviciosa</t>
  </si>
  <si>
    <t>cittadina abbastanza grande e graziosa.  Si prende in direzione Amandi e si ritrova i segni a dx dopo uno stabilimento di lavorazione del latte; si passa per un bellissimo parco urbano sulle rive di un canale; poi si prosegue su carretera.  Attenzione ai segni che si confondono con quelli del camino di Cavadonga.  Passata Amandi si passa un ponte a dx e si arriva a</t>
  </si>
  <si>
    <t>La Parra - Bar Caso</t>
  </si>
  <si>
    <t>il cammino devia su una strada a destra in salita proprio sopra il bar; si arriva a Casquita dove si stacca un cammino che va ad Oviedo; si prosegue verso Gijon per strada fino a Nievares, dove c'è una bella chiesa di campagna, e poi per mulattiera dissestata, in forte salita, che sbuca su una strada asfaltata mal tenuta; ancora un po' e si arriva a</t>
  </si>
  <si>
    <t>Alto la Cruz</t>
  </si>
  <si>
    <t>Non c'è nulla, neppure una cruz.  La strada scende, con asfalto dissestato, verso l'incrocio di due vallette.  Prima che arrivi in fondo si prende una stradina sterrata a dx che diventa sentiero e porta sino in fondo.  Ancora un po' per strade asfaltate e si arriva al Rio España, si passa oltre dove c'è un</t>
  </si>
  <si>
    <t>Bar/ristorante</t>
  </si>
  <si>
    <t>di qui si continua per strada che presto ricomincia a salire fino al</t>
  </si>
  <si>
    <t>Alto del Curbiello</t>
  </si>
  <si>
    <t>al passo c'è un bar; da qui il cammino scende, prima per strada e poi per sterrati sino ad arrivare in pianura all'altezza di un grande</t>
  </si>
  <si>
    <t>Camping</t>
  </si>
  <si>
    <t>si camminando lungo la carrettera, abbastanza trafficata e priva di marciapiedi;  si raggiunge</t>
  </si>
  <si>
    <t>Cabueñes</t>
  </si>
  <si>
    <t>inoltre schede per il cammino di finis terrae, per quello del Norte (da controllare), informazioni utili, ecc</t>
  </si>
  <si>
    <t xml:space="preserve">Telefoni utili   </t>
  </si>
  <si>
    <t>Urgenze generali: 112</t>
  </si>
  <si>
    <t>Pronto soccorso: 061</t>
  </si>
  <si>
    <t>Guardia Civile (Carabiniere): 981 58 16 11</t>
  </si>
  <si>
    <t>Polizia nazionale: 091</t>
  </si>
  <si>
    <t>Vigili del Fuoco: 981 58 1010</t>
  </si>
  <si>
    <t>Servizio Gallego di Salute (Sergas): 981 59 36 24</t>
  </si>
  <si>
    <t>Xacobeo: 981 57 20 04</t>
  </si>
  <si>
    <t>Posta: 981 58 12 52</t>
  </si>
  <si>
    <t xml:space="preserve">RONCESVALLES - Pilgrim's office </t>
  </si>
  <si>
    <t>LARRASOAÑA - Municipal refuge of pilgrims (D. Santiago Zubiri)</t>
  </si>
  <si>
    <t xml:space="preserve">PAMPLONA - The refuge </t>
  </si>
  <si>
    <t>PUENTE LA REINA - The refuge</t>
  </si>
  <si>
    <t>ESTELLA - The refuge</t>
  </si>
  <si>
    <t>LOGROÑO - Municipal refuge of pilgrims</t>
  </si>
  <si>
    <t>SANTO DOMINGO DE LA CALZADA - Refuge.</t>
  </si>
  <si>
    <t>BURGOS - Refuge (Association of friends of the Way of Saint James)</t>
  </si>
  <si>
    <t>FRÓMISTA - Pilgrim's office (Monasterio de San Zoilo)</t>
  </si>
  <si>
    <t xml:space="preserve">LEÓN - Refuge </t>
  </si>
  <si>
    <t>ASTORGA - Refuge</t>
  </si>
  <si>
    <t>MOLINASECA - Refuge(Alfredo)</t>
  </si>
  <si>
    <t xml:space="preserve">PONFERRADA - Refuge </t>
  </si>
  <si>
    <t>VILLAFRANCA DEL BIERZO - Refuge AVE FÉNIX (Jato)</t>
  </si>
  <si>
    <t xml:space="preserve">O CEBREIRO - Refuge </t>
  </si>
  <si>
    <t xml:space="preserve">SAMOS - Refuge of the Monasterio </t>
  </si>
  <si>
    <t>SARRIA - Refuge</t>
  </si>
  <si>
    <t xml:space="preserve">PORTOMARÍN - Refuge </t>
  </si>
  <si>
    <t>dove poter ottenere la Credencial</t>
  </si>
  <si>
    <t>CANFRANC - Tourism office of Canfranc Estación (Torre de Fusileros).</t>
  </si>
  <si>
    <t xml:space="preserve">25 luglio - Festa </t>
  </si>
  <si>
    <t>Martire a Gerusalemme nel 42 d.C.</t>
  </si>
  <si>
    <t>Nato a Betsaida, era fratello di Giovanni Evangelista e figlio di Zebedeo e di Salome. Seguì Gesù fin dall'inizio della sua predicazione e, vittima di una prima persecuzione giudaica dopo la Pentecoste per cui fu imprigionato e flagellato, morì nel 42 d.C. durante la persecuzione di Erode Agrippa.. Secondo una tradizione non anteriore al VI secolo, Giacomo fu il primo evangelizzatore della Spagna, dove fu sepolto a Compostela. Il sepolcro contenente le sue spoglie, traslate da Gerusalemme dopo il martirio, sarebbe stato scoperto al tempo di Carlomagno, nel 814. La tomba divenne meta di grandi pellegrinaggi medioevali, tanto che luogo prese il nome di Santiago (da Sancti Jacobi, in spagnolo Sant-Yago) e nel 1075 fu iniziata la costruzione della grandiosa basilica.</t>
  </si>
  <si>
    <t>E’ detto “Maggiore” per distinguerlo dall’apostolo omonimo, Giacomo di Alfeo. Lui e suo fratello Giovanni sono figli di Zebedeo, pescatore in Betsaida, sul lago di Tiberiade. Chiamati da Gesù (che ha già con sé i fratelli Simone e Andrea) anch’essi lo seguono (Matteo cap. 4). Nasce poi il collegio apostolico: "(Gesù) ne costituì Dodici che stessero con lui: (...) Simone, al quale impose il nome di Pietro, poi Giacomo di Zebedeo e Giovanni fratello di Giacomo, ai quali diede il nome di Boanerghes, cioè figli del tuono" (Marco cap. 3). Con Pietro saranno testimoni della Trasfigurazione, della risurrezione della figlia di Giairo e della notte al Getsemani. Conosciamo anche la loro madre Salome, tra le cui virtù non sovrabbonda il tatto. Chiede infatti a Gesù posti speciali nel suo regno per i figli, che si dicono pronti a bere il calice che egli berrà. Così, ecco l’incidente: "Gli altri dieci, udito questo, si sdegnarono". E Gesù spiega che il Figlio dell’uomo "è venuto non per essere servito, ma per servire e dare la sua vita in riscatto per molti" (Matteo cap. 20).</t>
  </si>
  <si>
    <t>E Giacomo berrà quel calice: è il primo apostolo martire, nella primavera dell’anno 42. "Il re Erode cominciò a perseguitare alcuni membri della Chiesa e fece uccidere di spada Giacomo, fratello di Giovanni" (Atti cap. 12). Questo Erode è Agrippa I, a cui suo nonno Erode il Grande ha fatto uccidere il padre (e anche la nonna). A Roma è poi compagno di baldorie del giovane Caligola, che nel 37 sale al trono e lo manda in Palestina come re. Un re detestato, perché straniero e corrotto, che cerca popolarità colpendo i cristiani. L’ultima notizia del Nuovo Testamento su Giacomo il Maggiore è appunto questa: il suo martirio.</t>
  </si>
  <si>
    <t>Secoli dopo, nascono su di lui tradizioni e leggende. Si dice che avrebbe predicato il Vangelo in Spagna. Quando poi quel Paese cade in mano araba (sec. IX), si afferma che il corpo di san Giacomo (Santiago, in spagnolo) è stato prodigiosamente portato nel nord-ovest spagnolo e seppellito nel luogo poi notissimo come Santiago de Compostela. Nell’angoscia dell’occupazione, gli si tributa un culto fiducioso e appassionato, facendo di lui il sostegno degli oppressi e addirittura un combattente invincibile, ben lontano dal Giacomo evangelico (a volte lo si mescola all’altro apostolo, Giacomo di Alfeo). La fede nella sua protezione è uno stimolo enorme in quelle prove durissime. E tutto questo ha un riverbero sull’Europa cristiana, che già nel X secolo inizia i pellegrinaggi a Compostela. Ciò che attrae non sono le antiche, incontrollabili tradizioni sul santo in Spagna, ma l’appassionata realtà di quella fede, di quella speranza tra il pianto, di cui il luogo resta da allora affascinante simbolo. Nel 1989 hanno fatto il “Cammino di Compostela” Giovanni Paolo II e migliaia di giovani da tutto il mondo.</t>
  </si>
  <si>
    <t>Patronato:Pellegrini, Cavalieri, Soldati, Malattie reumatiche</t>
  </si>
  <si>
    <t>Etimologia: Giacomo = che segue Dio, dall'ebraico</t>
  </si>
  <si>
    <t>Emblema: Cappello da pellegrino, Conchiglia, Stendardo</t>
  </si>
  <si>
    <t xml:space="preserve">Autore: Domenico Agasso </t>
  </si>
  <si>
    <r>
      <t>San Giacomo il Maggiore</t>
    </r>
    <r>
      <rPr>
        <sz val="8"/>
        <rFont val="Verdana"/>
        <family val="2"/>
      </rPr>
      <t xml:space="preserve"> Apostolo</t>
    </r>
  </si>
  <si>
    <t>di qui, camminando sempre per stradine di campagna, a volte asfaltate, tra boschetti e prati, si gira attorno ad un colle entrando in una valle alla cui sommità si trova Mondoñedo; si percorre un lungo rettilineo che porta alla base del paese e poi si sale verso il centro.</t>
  </si>
  <si>
    <t>Mondoñedo</t>
  </si>
  <si>
    <t>l'albergue si trova fuori del paese, sulla strada che sale alla carretera general</t>
  </si>
  <si>
    <t>si deve scendere al paese e seguire i segni.  Per abbreviare la strada io ho proseguito dall'albergue arrivando sulla carretera generale.  Però ho dovuto seguirla per parecchi km.  Non è un percorso piacevole, e allora è meglio seguire i segni del cammino, che si ritrovano a</t>
  </si>
  <si>
    <t>Sasdònigas</t>
  </si>
  <si>
    <t>si prosegue per strade sterrate sino ad</t>
  </si>
  <si>
    <t>Abadìn</t>
  </si>
  <si>
    <t>siamo nella Terra Chà; dopo il paese si va per fastisiosi saliscendi che costringono a sforzi supplementari; poi il terreno si spiana un poco; spesso si attraversano boschetti con ombra profonda</t>
  </si>
  <si>
    <t>Goiriz</t>
  </si>
  <si>
    <t>Albergue di Villalba</t>
  </si>
  <si>
    <t>l'albergue si trova lungo la carrettera che porta al paese, all'altezza della zona industriale.</t>
  </si>
  <si>
    <t>si raggiunge il paese e la sua piazzetta centrale, incrocio di vie</t>
  </si>
  <si>
    <t>Villalba</t>
  </si>
  <si>
    <t>si prende la carretera direzione Baamonde.  Attenzione ai segni che dovrebbero mandare su un cammino a dx della strada: ci sono all'inizio, poi li ho persi ed ho proseguito per alcuni km per carrettera.  Male che vada, arrivati ad un parco pubblico sulla dx della strada, con un mulino restaurato, un ponte di pietra, prendere la stradina che lo attraversa: dopo qualche centinaio di metri al secondo incrocio si ritrovano i segni.  Il cammino si svolge per piacevoli stradine di campagna, con qualche saliscendi; si attraversano numerosi boschetti ruscelli, piccoli fiumi. Si toccando la località di Pedrouzos e si arriva all'antico</t>
  </si>
  <si>
    <t>Ponte de Saà</t>
  </si>
  <si>
    <t>che si attraversa e si prosegue incrociando più volte la carretera giungendo a</t>
  </si>
  <si>
    <t>Baamonde</t>
  </si>
  <si>
    <t>si arriva alla fine della strada e si prende a dx, camminando lungo la carretera, stretta tra ferrovia e autostrada, fino a che un segno manda a sx su una stradina minore</t>
  </si>
  <si>
    <t>bivio</t>
  </si>
  <si>
    <t>qui un paracarro indica che a Santiago mancano km 99,8. Si cammina per una stradina che porta alla suggestiva chiesa campestre di San Alberte; di qui un sentiero sale un po' e cammina per stradine di campagna</t>
  </si>
  <si>
    <t>Santa Leocadia</t>
  </si>
  <si>
    <t>ancora per stradine si traversa il rio Parga e si arriva a</t>
  </si>
  <si>
    <t>Miraz</t>
  </si>
  <si>
    <t>l'albergue è a pochi passi dall'unico bar</t>
  </si>
  <si>
    <t xml:space="preserve">dopo Miraz il cammino sale utilizzando prevalentemente piste tagliafuoco; attenzione perché in alcuni incroci mancano i segni; per un lungo tratto si cammina in terreni incolti, coperti da cespugli.  Tutto il tratto in salita è quasi  disabitato; si tocca solo una casa isolata in località </t>
  </si>
  <si>
    <t>Casa a Braña</t>
  </si>
  <si>
    <t>per alcuni tratti il cammino si svolge su strada asfaltata con traffico quasi nullo; subito dopo il rio Corral si tocca la località</t>
  </si>
  <si>
    <t>Cabanal</t>
  </si>
  <si>
    <t xml:space="preserve">si prosegue salendo ancora in una zona aperta e ventosa, con lunghi rettilei sul crinale fino a </t>
  </si>
  <si>
    <t>Marco das Pias</t>
  </si>
  <si>
    <t>qui c'è il confine fra le province di Lugo e A Coruña; si scende su strada asfaltata, in un paesaggio aperto, sino al paese ed al monastero di</t>
  </si>
  <si>
    <t>Sobrado dos Monxes</t>
  </si>
  <si>
    <t>il monastero si trova nel centro del paese</t>
  </si>
  <si>
    <t xml:space="preserve">si parte su stradine minori, poi un tratto di carretera con deviazione a sx (attenzione ai segni) su stradine fino a Corredorìas e poi, per carretera, a </t>
  </si>
  <si>
    <t>Gandara di Boimorto</t>
  </si>
  <si>
    <t>qui ci sono due possibilità; entrambe raggiungono il camino Francés: la prima arriva ad Arzua, seguendo il cammino principale; la seconda arriva ad Arca / O Pino, per strade secondarie.  Io descrivo la seconda.</t>
  </si>
  <si>
    <t>Chiedere in paese la direzione per Orjal / Oins / Brea; comunque ci sono timidi segni.  Ci si immette in una strada con grandi rettilinei, che passa lungo pascoli e piantagioni di eucalipti; lungo la strada, segnata con cippi ogni km, si incontra un</t>
  </si>
  <si>
    <t>bar</t>
  </si>
  <si>
    <t>si incontra anche una chiesa di campagna in località La Mota; proseguire ancora fino alla fine della strada, che termina in un</t>
  </si>
  <si>
    <t>incrocio</t>
  </si>
  <si>
    <t>girare a sx e dopo trecento metri, prendere la prima a dx (c'è un segno); questa strada è più stretta della precedente e di importanza minore (non si sono cippi); ogni tanto si intravede un segno, un po' datato.  Il primo piccolo centro abitato che si incontra è</t>
  </si>
  <si>
    <t>Oins</t>
  </si>
  <si>
    <t>si prosegue ancora po' e poi ci si trova davante un rettilineo lunghissimo, che scende un po', passa il Rio Mera e poi risale anche più sino all'Alto de la Cuesta; l'ultimo tratto è molto faticoso; la strada gira e sale ancora, poi si livella e finalmente incrocia la</t>
  </si>
  <si>
    <t>carretera</t>
  </si>
  <si>
    <t>si attraversa e si prosegue in direzione opposta (ci sono segni) per 200 metri sino ad arrivare sul camino francés; si gira a destra raggiungendo Salceda e</t>
  </si>
  <si>
    <t>ancora poco e si attraversa una valletta raggiungendo</t>
  </si>
  <si>
    <t>Arca - O Pino</t>
  </si>
  <si>
    <t>Si cammina con le ali ai piedi seguendo i segni abbondantissimi, raggiungendo senza fatica l'aeroporto di</t>
  </si>
  <si>
    <t>Labacolla</t>
  </si>
  <si>
    <t>si fiancheggia la recinzione dell'aeroporto, si scende per qualche centro abitato e si comincia a salire verso l'altura</t>
  </si>
  <si>
    <t>Monte del Gozo</t>
  </si>
  <si>
    <t>ci si aspetta, ogni momento di vedere Santiago, ma bisogna camminare un bel po', raggiungendo il bruttissimo monumento al cammino, sotto il quale sta il complesso residenziale del Monto do Gozo.  Qui si vede la città, ma non le torri della cattedrale, forse nascoste dagli alberi che stanno a sinistra della strada.  Si scende rapidamente raggiungendo il ponte sulla ferrovia e sull'autostrada.  Si risale verso il centro fino ad un grande incrocio, passato il quale si entra nella centro storico.  I segni ci portano dritti a</t>
  </si>
  <si>
    <t>Cattedrale di Santiago de Compostela</t>
  </si>
  <si>
    <t> IRUN / DONOSTIA - SAN SEBASTIAN</t>
  </si>
  <si>
    <r>
      <t xml:space="preserve">a </t>
    </r>
    <r>
      <rPr>
        <b/>
        <sz val="7"/>
        <rFont val="Verdana"/>
        <family val="2"/>
      </rPr>
      <t>Guemes</t>
    </r>
    <r>
      <rPr>
        <sz val="7"/>
        <rFont val="Verdana"/>
        <family val="2"/>
      </rPr>
      <t xml:space="preserve"> c'è l'albergue "El Gagigal", ben organizzato, che offre una bella ospitalità - tel. 942.611122.</t>
    </r>
  </si>
  <si>
    <r>
      <t xml:space="preserve">A </t>
    </r>
    <r>
      <rPr>
        <b/>
        <sz val="7"/>
        <rFont val="Verdana"/>
        <family val="2"/>
      </rPr>
      <t>Santander</t>
    </r>
    <r>
      <rPr>
        <sz val="7"/>
        <rFont val="Verdana"/>
        <family val="2"/>
      </rPr>
      <t xml:space="preserve"> l'albergue Santos Martires si trova in pieno centro, a 200 metri dalla cattedrale, al piano rialzato di un palazzo.  Se non si trova aperto chiedere al negozio di antiquariato adiacente, ma il presidente dell'Associazione Cantabrica degli Amici di Santiago è presente quasi sempre.  C'è un'ottima cucina, docce e bagni, letti a castello in legno, il tutto gestito e conservato molto bene.  Si trovano buone informazioni sul cammino. - tel 942.219747 - 942.5051480 - 607.822113</t>
    </r>
  </si>
  <si>
    <t>piro@piropiro.org</t>
  </si>
  <si>
    <t>Tienda, Ledigos</t>
  </si>
  <si>
    <t>Terradillos de Templarios</t>
  </si>
  <si>
    <t>Moratinos</t>
  </si>
  <si>
    <t>Calzada Francesa</t>
  </si>
  <si>
    <t>San Nicolas del Real Camino</t>
  </si>
  <si>
    <t>Abbazia S.Facondo, Chiese S.Lorenzo e S.Tirso, Monastero madres Benedectinas, N.S. la Pelegrina, ponte medioevale</t>
  </si>
  <si>
    <t>Eremitaggio di San Rocco, inizia il Camino frances sino a Mansilla</t>
  </si>
  <si>
    <t>Bercianos del real Camino Frances</t>
  </si>
  <si>
    <t>Laguna</t>
  </si>
  <si>
    <t>Fuente del Pelegrino, Calzadilla del los Hermanos</t>
  </si>
  <si>
    <t>Chiesa della vergine de los Dolores, animali selvatici del pellegrino</t>
  </si>
  <si>
    <t>El Burgo Ranero,</t>
  </si>
  <si>
    <t>Villamarco, Reliegos</t>
  </si>
  <si>
    <t>Mansilla de las Mulas</t>
  </si>
  <si>
    <t>Asociacón de Amigos del Camino de Santiago de Mansilla - Iglesia S.Martin</t>
  </si>
  <si>
    <t>Villamoros, Villarente</t>
  </si>
  <si>
    <t>Arcahueja, Valdelafuente</t>
  </si>
  <si>
    <t>Ponte del Castro, il Castro, Cattedrale S.Maria, San Marcos, Basilica San Isidoro</t>
  </si>
  <si>
    <t>Trabajo del Camino, Virgen del Camino</t>
  </si>
  <si>
    <t>prendere per Villar de Mazarife, non per Villadangos. Da Virgen del Camino a Hospital de Orbigo si percorre il nuovo tracciato, che attraversa il pàramo (tipica campagna leonense)</t>
  </si>
  <si>
    <t>Oncina de la Valdoncina</t>
  </si>
  <si>
    <t>Chozas de Abajo</t>
  </si>
  <si>
    <t>Vilar de Mazarife,</t>
  </si>
  <si>
    <t>Hospital del Órbigo</t>
  </si>
  <si>
    <t>Ponte di Paso Honroso e antico ostello</t>
  </si>
  <si>
    <t>San Justo de la Vega</t>
  </si>
  <si>
    <t>Muraglia romana, Cattedrale, Municipio, Palazzo episcopale (museo de los caminos)</t>
  </si>
  <si>
    <t>Muria de Rechivaldo</t>
  </si>
  <si>
    <t>strade selciate, edifici in pietra</t>
  </si>
  <si>
    <t>Santa Catalina de Somozas</t>
  </si>
  <si>
    <t>Valdeviejas</t>
  </si>
  <si>
    <t>eremitaggio Ecce Homo</t>
  </si>
  <si>
    <t>Rovere del Pellegrino, Eremitaggi del Santo Cristo e San Josè, Chiesa dei Templari.  Costruzioni in pietra</t>
  </si>
  <si>
    <t>paese abbandonato in ricostruzione</t>
  </si>
  <si>
    <t>Cruz de Hierro</t>
  </si>
  <si>
    <t>antico monumento al Camino (aggiungere una pietra) - si entra nel Bierzo</t>
  </si>
  <si>
    <t>Manjarin</t>
  </si>
  <si>
    <t>Antico ospizio</t>
  </si>
  <si>
    <t>caratteristico, Monumento al Pellegrino caduto, Chiesa San Miguel</t>
  </si>
  <si>
    <t>Riego de ambros</t>
  </si>
  <si>
    <t>Eremitaggio, pieve, fontane</t>
  </si>
  <si>
    <t>Molinaseca</t>
  </si>
  <si>
    <t>Chiesa</t>
  </si>
  <si>
    <t>Campo</t>
  </si>
  <si>
    <t>Castello Templare, Basilica, Municipio, ponte di ferro</t>
  </si>
  <si>
    <t>Columbrianes</t>
  </si>
  <si>
    <t>strada romana</t>
  </si>
  <si>
    <t>Camponaraya</t>
  </si>
  <si>
    <t>eremitaggio</t>
  </si>
  <si>
    <t>Cacabelos</t>
  </si>
  <si>
    <t>Santuario N.S. de la Quinta Angustia, eremo di San Rocco</t>
  </si>
  <si>
    <t>Pieros</t>
  </si>
  <si>
    <t>Chiesa di S.Martin</t>
  </si>
  <si>
    <t>Chiesa di Santiago con ospizio, Castello, Calle del Agua, San Francesco</t>
  </si>
  <si>
    <t>Pradela</t>
  </si>
  <si>
    <t>La Portela</t>
  </si>
  <si>
    <t>Portela, Ambasmetas, Vega de Valcarce</t>
  </si>
  <si>
    <t>Castello Sarracin</t>
  </si>
  <si>
    <t>Herrerias, Hospital Ingles</t>
  </si>
  <si>
    <t>La Faba</t>
  </si>
  <si>
    <t>Laguna de Castilla</t>
  </si>
  <si>
    <t>O Cebreiro</t>
  </si>
  <si>
    <t>Chiesa di S.Maria la Real, pallozas (case di pietra e tetto di paglia)</t>
  </si>
  <si>
    <t>Liñares</t>
  </si>
  <si>
    <t>Alto de San Roque</t>
  </si>
  <si>
    <t>Statua in bronzo</t>
  </si>
  <si>
    <t>Hospital de Condesa</t>
  </si>
  <si>
    <t>chiesetta</t>
  </si>
  <si>
    <t>Poblado de Padornelo, Alto de Poio</t>
  </si>
  <si>
    <t>statua del pellegrino</t>
  </si>
  <si>
    <t>Fonfria do Camiño</t>
  </si>
  <si>
    <t>Filloval</t>
  </si>
  <si>
    <t>Triacastela</t>
  </si>
  <si>
    <t>si può anche passare da Samos</t>
  </si>
  <si>
    <t>Balsa</t>
  </si>
  <si>
    <t>San Xil </t>
  </si>
  <si>
    <t>Alto de Riocabo,</t>
  </si>
  <si>
    <t>Monastero San Xulian</t>
  </si>
  <si>
    <t>Calvor</t>
  </si>
  <si>
    <t>Sarria</t>
  </si>
  <si>
    <t>Chiesa S.Salvador, Ospedale S.Antonio, Convento della Mercede</t>
  </si>
  <si>
    <t>Barbadelo</t>
  </si>
  <si>
    <t>Chiesa di Santiago de Barbadelo</t>
  </si>
  <si>
    <t>Rente</t>
  </si>
  <si>
    <t>Couto</t>
  </si>
  <si>
    <t>Parrocha</t>
  </si>
  <si>
    <t xml:space="preserve">Chiesa-fortezza di San Nicolas, Cappella della </t>
  </si>
  <si>
    <t>Gonzar</t>
  </si>
  <si>
    <t>Castromaior, Hospital de la Cruz</t>
  </si>
  <si>
    <t>Hospital de la Cruz</t>
  </si>
  <si>
    <t>Ventas</t>
  </si>
  <si>
    <t>Ligonde</t>
  </si>
  <si>
    <t>Crocefisso in pietra, vicino a un vecchio rovere</t>
  </si>
  <si>
    <t>Alto del Rosario</t>
  </si>
  <si>
    <t>Palas do rei</t>
  </si>
  <si>
    <t>San Xulian do Camiño</t>
  </si>
  <si>
    <t>Casanova</t>
  </si>
  <si>
    <t>Levoreiro</t>
  </si>
  <si>
    <t>Tracciato medioevale</t>
  </si>
  <si>
    <t>Melide</t>
  </si>
  <si>
    <t>Chiesa S.Marta, Monastero di S.Spirito</t>
  </si>
  <si>
    <t>Ribadiso</t>
  </si>
  <si>
    <t>Arzua</t>
  </si>
  <si>
    <t>Salceda</t>
  </si>
  <si>
    <t>Santa Irene</t>
  </si>
  <si>
    <t>Arca</t>
  </si>
  <si>
    <t>Lavacolla</t>
  </si>
  <si>
    <t>Monte do Gozo</t>
  </si>
  <si>
    <t>Si vede Santiago. Evitare il soggiorno</t>
  </si>
  <si>
    <t>Asociación  Galega de Amigos do Camiño de Santiago - Calle Montero Rios 16/5</t>
  </si>
  <si>
    <r>
      <t xml:space="preserve">Urdaniz, </t>
    </r>
    <r>
      <rPr>
        <b/>
        <sz val="7"/>
        <rFont val="Arial"/>
        <family val="2"/>
      </rPr>
      <t>Larrasoaña</t>
    </r>
  </si>
  <si>
    <r>
      <t>Pamplona</t>
    </r>
    <r>
      <rPr>
        <sz val="7"/>
        <rFont val="Arial"/>
        <family val="2"/>
      </rPr>
      <t> (178.000)</t>
    </r>
  </si>
  <si>
    <r>
      <t>Puente la Reina</t>
    </r>
    <r>
      <rPr>
        <sz val="7"/>
        <rFont val="Arial"/>
        <family val="2"/>
      </rPr>
      <t xml:space="preserve"> (2.000)</t>
    </r>
  </si>
  <si>
    <r>
      <t>Estella</t>
    </r>
    <r>
      <rPr>
        <sz val="7"/>
        <rFont val="Arial"/>
        <family val="2"/>
      </rPr>
      <t>  (3000)</t>
    </r>
  </si>
  <si>
    <t>KM 27</t>
  </si>
  <si>
    <t>DISLIVELLO  729</t>
  </si>
  <si>
    <t>salita: 1247</t>
  </si>
  <si>
    <t>discesa: 518</t>
  </si>
  <si>
    <t>Tempo di percorrenza ore 6:40'</t>
  </si>
  <si>
    <t>C'è una strada alternativa, più corta ma meno spettacolare, che passa per la carrettera nacional</t>
  </si>
  <si>
    <t>A St.Jean rivolgersi al centro di accoglienza dei pellegrini, nel centro storico: vi indirizzeranno presso il rifugio pubblico e verso case private (non ho capito bene con quale criterio). I prezzi sono variabili: nelle case private sono cari.</t>
  </si>
  <si>
    <t>giorno</t>
  </si>
  <si>
    <t>luogo</t>
  </si>
  <si>
    <t xml:space="preserve"> +</t>
  </si>
  <si>
    <t>Irùn</t>
  </si>
  <si>
    <t>usciti dalla stazione è inutile cercare frecce che non ci sono: chiedere o cercare segnali che portino a Fuentarrabìa.  La strada è molto trafficata, segue l'andamento del golfo e passa lungo l'aeroporto.  C'è una strada parallela verso monte, meno trafficata.</t>
  </si>
  <si>
    <t>Fuentarrabìa</t>
  </si>
  <si>
    <t>bellissimo paese turistico.  Prendere la strada più rapida che sale al Santuario di Guadalupe, evitando le scorciatoie che possono creare problemi</t>
  </si>
  <si>
    <t>Santuario de Guadalupe</t>
  </si>
  <si>
    <t>Pasaje San Juàn</t>
  </si>
  <si>
    <t>paesino caratteristico posto all'imboccatura di una ria molto suggestiva seppure segnata dall'uso industriale.  Seguire il bordo del mare sulla sx fino ad arrivare ad un imbarcadero dove una barchetta fa continuamente la spola tra una riva e l'altra.  Con 50 cent. si va dall'altra parte.  Sulla sx si vede il porto e la zona industriale di S.Sebastiàn</t>
  </si>
  <si>
    <t>Pasaje San Pedro</t>
  </si>
  <si>
    <t>sull'altra sponda si segue il bordo della ria fino alla fine della strada; qui un sentiero a ripidi scalini porta sino ad un piccolo faro.  Sopra si esce su una strada asfaltata che si segue a destra e che porta in salita al Faro de la Plata</t>
  </si>
  <si>
    <t>Faro de la Plata</t>
  </si>
  <si>
    <t>al piazzale antistante il faro si prende a sx un sentierino che segue in piano la costa parallelamente al mare; si vedono i ruderi di un antico acquedotto; si incontra una grande sorgente. </t>
  </si>
  <si>
    <t>Collado de Mendiola</t>
  </si>
  <si>
    <t>si esce al Collado di Mendiola e si segue uno sterrato a dx. Poco oltre ho seguito una stradina a sx che scende dolcemente costeggiando il monte, poi più ripida fino a raggiungere San Sebastiàn.  Invece di scendere è forse preferibile continuare a dx seguendo la cresta, entrando poi nel Parco Ulìa e scendendo quindi in una zona più prossima al centro di San Sebastiàn</t>
  </si>
  <si>
    <t>Donostia - San Sebastiàn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</si>
</sst>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000000"/>
    <numFmt numFmtId="168" formatCode="0.000000"/>
    <numFmt numFmtId="169" formatCode="0.00000"/>
    <numFmt numFmtId="170" formatCode="0.0000"/>
    <numFmt numFmtId="171" formatCode="0.000"/>
    <numFmt numFmtId="172" formatCode="0.0"/>
    <numFmt numFmtId="173" formatCode="0.00000000"/>
    <numFmt numFmtId="174" formatCode="0.000000000"/>
    <numFmt numFmtId="175" formatCode="0.0000000000"/>
    <numFmt numFmtId="176" formatCode="d\-mmm"/>
    <numFmt numFmtId="177" formatCode="mmm\-yyyy"/>
  </numFmts>
  <fonts count="64">
    <font>
      <sz val="11"/>
      <name val="Times New Roman"/>
      <family val="0"/>
    </font>
    <font>
      <u val="single"/>
      <sz val="11"/>
      <color indexed="12"/>
      <name val="Times New Roman"/>
      <family val="0"/>
    </font>
    <font>
      <b/>
      <sz val="7"/>
      <name val="Arial"/>
      <family val="2"/>
    </font>
    <font>
      <sz val="7"/>
      <name val="Arial"/>
      <family val="2"/>
    </font>
    <font>
      <i/>
      <sz val="7"/>
      <name val="Arial"/>
      <family val="2"/>
    </font>
    <font>
      <b/>
      <sz val="6"/>
      <name val="Arial"/>
      <family val="2"/>
    </font>
    <font>
      <sz val="6"/>
      <name val="Arial"/>
      <family val="2"/>
    </font>
    <font>
      <i/>
      <sz val="6"/>
      <name val="Arial"/>
      <family val="2"/>
    </font>
    <font>
      <sz val="7"/>
      <name val="Verdana"/>
      <family val="2"/>
    </font>
    <font>
      <b/>
      <sz val="7"/>
      <name val="Verdana"/>
      <family val="2"/>
    </font>
    <font>
      <i/>
      <sz val="7"/>
      <name val="Verdana"/>
      <family val="2"/>
    </font>
    <font>
      <sz val="7"/>
      <name val="Times New Roman"/>
      <family val="0"/>
    </font>
    <font>
      <u val="single"/>
      <sz val="11"/>
      <color indexed="36"/>
      <name val="Times New Roman"/>
      <family val="0"/>
    </font>
    <font>
      <sz val="7"/>
      <color indexed="10"/>
      <name val="Times New Roman"/>
      <family val="1"/>
    </font>
    <font>
      <sz val="8"/>
      <name val="Times New Roman"/>
      <family val="1"/>
    </font>
    <font>
      <b/>
      <i/>
      <sz val="12"/>
      <name val="Arial"/>
      <family val="2"/>
    </font>
    <font>
      <u val="single"/>
      <sz val="8"/>
      <color indexed="12"/>
      <name val="Times New Roman"/>
      <family val="1"/>
    </font>
    <font>
      <b/>
      <sz val="8"/>
      <name val="Times New Roman"/>
      <family val="1"/>
    </font>
    <font>
      <sz val="8"/>
      <name val="Arial"/>
      <family val="2"/>
    </font>
    <font>
      <b/>
      <sz val="8"/>
      <name val="Verdana"/>
      <family val="2"/>
    </font>
    <font>
      <sz val="8"/>
      <name val="Verdana"/>
      <family val="2"/>
    </font>
    <font>
      <i/>
      <sz val="10"/>
      <name val="Times New Roman"/>
      <family val="1"/>
    </font>
    <font>
      <u val="single"/>
      <sz val="8"/>
      <name val="Times New Roman"/>
      <family val="1"/>
    </font>
    <font>
      <i/>
      <sz val="12"/>
      <name val="Times New Roman"/>
      <family val="1"/>
    </font>
    <font>
      <sz val="8"/>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6"/>
      <color indexed="8"/>
      <name val="Times New Roman"/>
      <family val="0"/>
    </font>
    <font>
      <sz val="8"/>
      <color indexed="8"/>
      <name val="Times New Roman"/>
      <family val="0"/>
    </font>
    <font>
      <sz val="4"/>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
    <xf numFmtId="0" fontId="0" fillId="0" borderId="0" xfId="0" applyAlignment="1">
      <alignment/>
    </xf>
    <xf numFmtId="0" fontId="2" fillId="33" borderId="10" xfId="0" applyFont="1" applyFill="1" applyBorder="1" applyAlignment="1">
      <alignment textRotation="90"/>
    </xf>
    <xf numFmtId="0" fontId="2" fillId="33" borderId="0" xfId="0" applyFont="1" applyFill="1" applyAlignment="1">
      <alignment textRotation="90"/>
    </xf>
    <xf numFmtId="0" fontId="2" fillId="33" borderId="11" xfId="0" applyFont="1" applyFill="1" applyBorder="1" applyAlignment="1">
      <alignment textRotation="69"/>
    </xf>
    <xf numFmtId="0" fontId="3" fillId="33" borderId="0" xfId="0" applyFont="1" applyFill="1" applyAlignment="1">
      <alignment/>
    </xf>
    <xf numFmtId="0" fontId="3" fillId="33" borderId="12" xfId="0" applyFont="1" applyFill="1" applyBorder="1" applyAlignment="1">
      <alignment/>
    </xf>
    <xf numFmtId="0" fontId="3" fillId="33" borderId="0" xfId="0" applyFont="1" applyFill="1" applyBorder="1" applyAlignment="1">
      <alignment/>
    </xf>
    <xf numFmtId="0" fontId="2" fillId="33" borderId="0" xfId="0" applyFont="1" applyFill="1" applyBorder="1" applyAlignment="1">
      <alignment/>
    </xf>
    <xf numFmtId="0" fontId="3" fillId="33" borderId="13" xfId="0" applyFont="1" applyFill="1" applyBorder="1" applyAlignment="1">
      <alignment/>
    </xf>
    <xf numFmtId="0" fontId="3" fillId="33" borderId="11" xfId="0"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3" fillId="33" borderId="16" xfId="0" applyFont="1" applyFill="1" applyBorder="1" applyAlignment="1">
      <alignment/>
    </xf>
    <xf numFmtId="20" fontId="3" fillId="33" borderId="17" xfId="0" applyNumberFormat="1" applyFont="1" applyFill="1" applyBorder="1" applyAlignment="1">
      <alignment/>
    </xf>
    <xf numFmtId="20" fontId="3" fillId="33" borderId="11" xfId="0" applyNumberFormat="1" applyFont="1" applyFill="1" applyBorder="1" applyAlignment="1">
      <alignment/>
    </xf>
    <xf numFmtId="20" fontId="3" fillId="33" borderId="18" xfId="0" applyNumberFormat="1" applyFont="1" applyFill="1" applyBorder="1" applyAlignment="1">
      <alignment/>
    </xf>
    <xf numFmtId="20" fontId="3" fillId="33" borderId="15" xfId="0" applyNumberFormat="1" applyFont="1" applyFill="1" applyBorder="1" applyAlignment="1">
      <alignment/>
    </xf>
    <xf numFmtId="0" fontId="3" fillId="33" borderId="0" xfId="0" applyFont="1" applyFill="1" applyAlignment="1">
      <alignment/>
    </xf>
    <xf numFmtId="0" fontId="2"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0" fontId="2" fillId="33" borderId="0" xfId="0" applyFont="1" applyFill="1" applyBorder="1" applyAlignment="1">
      <alignment textRotation="90"/>
    </xf>
    <xf numFmtId="0" fontId="3" fillId="33" borderId="19" xfId="0" applyFont="1" applyFill="1" applyBorder="1" applyAlignment="1">
      <alignment/>
    </xf>
    <xf numFmtId="0" fontId="3" fillId="33" borderId="20" xfId="0" applyFont="1" applyFill="1" applyBorder="1" applyAlignment="1">
      <alignment/>
    </xf>
    <xf numFmtId="0" fontId="3" fillId="33" borderId="21" xfId="0" applyFont="1" applyFill="1" applyBorder="1" applyAlignment="1">
      <alignment/>
    </xf>
    <xf numFmtId="0" fontId="3" fillId="33" borderId="22" xfId="0" applyFont="1" applyFill="1" applyBorder="1" applyAlignment="1">
      <alignment/>
    </xf>
    <xf numFmtId="0" fontId="2" fillId="33"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0" fontId="2" fillId="0" borderId="0" xfId="0" applyFont="1" applyFill="1" applyBorder="1" applyAlignment="1">
      <alignment/>
    </xf>
    <xf numFmtId="0" fontId="2" fillId="0" borderId="0" xfId="0" applyFont="1" applyFill="1" applyBorder="1" applyAlignment="1">
      <alignment textRotation="90"/>
    </xf>
    <xf numFmtId="20" fontId="2" fillId="0" borderId="0" xfId="0" applyNumberFormat="1" applyFont="1" applyFill="1" applyBorder="1" applyAlignment="1">
      <alignment textRotation="69"/>
    </xf>
    <xf numFmtId="0" fontId="2" fillId="0" borderId="0" xfId="0" applyFont="1" applyFill="1" applyBorder="1" applyAlignment="1">
      <alignment horizontal="center" wrapText="1"/>
    </xf>
    <xf numFmtId="0" fontId="3" fillId="0" borderId="0" xfId="0" applyFont="1" applyFill="1" applyBorder="1" applyAlignment="1">
      <alignment/>
    </xf>
    <xf numFmtId="20" fontId="3" fillId="0" borderId="0" xfId="0" applyNumberFormat="1" applyFont="1" applyFill="1" applyBorder="1" applyAlignment="1">
      <alignment/>
    </xf>
    <xf numFmtId="0" fontId="3" fillId="0" borderId="0" xfId="0" applyNumberFormat="1" applyFont="1" applyFill="1" applyBorder="1" applyAlignment="1">
      <alignment/>
    </xf>
    <xf numFmtId="1" fontId="3" fillId="0" borderId="0" xfId="0" applyNumberFormat="1" applyFont="1" applyFill="1" applyBorder="1" applyAlignment="1">
      <alignment/>
    </xf>
    <xf numFmtId="0" fontId="5" fillId="0" borderId="0" xfId="0"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2" fillId="0" borderId="0" xfId="0" applyFont="1" applyFill="1" applyBorder="1" applyAlignment="1">
      <alignment wrapText="1"/>
    </xf>
    <xf numFmtId="0" fontId="2" fillId="33" borderId="20" xfId="0" applyFont="1" applyFill="1" applyBorder="1" applyAlignment="1">
      <alignment horizontal="center" wrapText="1"/>
    </xf>
    <xf numFmtId="0" fontId="2" fillId="33" borderId="22" xfId="0" applyFont="1" applyFill="1" applyBorder="1" applyAlignment="1">
      <alignment wrapText="1"/>
    </xf>
    <xf numFmtId="0" fontId="3" fillId="33" borderId="22" xfId="0" applyFont="1" applyFill="1" applyBorder="1" applyAlignment="1">
      <alignment wrapText="1"/>
    </xf>
    <xf numFmtId="0" fontId="3" fillId="33" borderId="22" xfId="0" applyFont="1" applyFill="1" applyBorder="1" applyAlignment="1">
      <alignment horizontal="left" wrapText="1"/>
    </xf>
    <xf numFmtId="0" fontId="2" fillId="33" borderId="22" xfId="0" applyFont="1" applyFill="1" applyBorder="1" applyAlignment="1">
      <alignment horizontal="left" wrapText="1"/>
    </xf>
    <xf numFmtId="0" fontId="3" fillId="33" borderId="22" xfId="0" applyFont="1" applyFill="1" applyBorder="1" applyAlignment="1">
      <alignment horizontal="center" wrapText="1"/>
    </xf>
    <xf numFmtId="0" fontId="3" fillId="33" borderId="0" xfId="0" applyFont="1" applyFill="1" applyBorder="1" applyAlignment="1">
      <alignment wrapText="1"/>
    </xf>
    <xf numFmtId="0" fontId="3" fillId="33" borderId="0" xfId="0" applyFont="1" applyFill="1" applyBorder="1" applyAlignment="1">
      <alignment horizontal="left" wrapText="1"/>
    </xf>
    <xf numFmtId="0" fontId="3" fillId="33" borderId="17" xfId="0" applyFont="1" applyFill="1" applyBorder="1" applyAlignment="1">
      <alignment/>
    </xf>
    <xf numFmtId="0" fontId="13" fillId="0" borderId="0" xfId="0" applyFont="1" applyAlignment="1">
      <alignment/>
    </xf>
    <xf numFmtId="172" fontId="13" fillId="0" borderId="0" xfId="0" applyNumberFormat="1" applyFont="1" applyAlignment="1">
      <alignment/>
    </xf>
    <xf numFmtId="176" fontId="3" fillId="33" borderId="0" xfId="0" applyNumberFormat="1" applyFont="1" applyFill="1" applyAlignment="1">
      <alignment/>
    </xf>
    <xf numFmtId="0" fontId="4" fillId="33" borderId="0" xfId="0" applyFont="1" applyFill="1" applyAlignment="1">
      <alignment/>
    </xf>
    <xf numFmtId="0" fontId="13" fillId="0" borderId="0" xfId="0" applyFont="1" applyAlignment="1">
      <alignment horizontal="right"/>
    </xf>
    <xf numFmtId="0" fontId="3" fillId="33" borderId="0" xfId="0" applyFont="1" applyFill="1" applyAlignment="1">
      <alignment horizontal="right"/>
    </xf>
    <xf numFmtId="0" fontId="14" fillId="33" borderId="0" xfId="0" applyFont="1" applyFill="1" applyAlignment="1">
      <alignment wrapText="1"/>
    </xf>
    <xf numFmtId="0" fontId="9" fillId="0" borderId="0" xfId="0" applyFont="1" applyFill="1" applyBorder="1" applyAlignment="1">
      <alignment horizontal="center" textRotation="90" wrapText="1"/>
    </xf>
    <xf numFmtId="0" fontId="9" fillId="0" borderId="0" xfId="0" applyFont="1" applyFill="1" applyBorder="1" applyAlignment="1">
      <alignment horizontal="center" wrapText="1"/>
    </xf>
    <xf numFmtId="0" fontId="3" fillId="33" borderId="0" xfId="0" applyFont="1" applyFill="1" applyBorder="1" applyAlignment="1">
      <alignment/>
    </xf>
    <xf numFmtId="0" fontId="8" fillId="0" borderId="0" xfId="0" applyFont="1" applyFill="1" applyBorder="1" applyAlignment="1">
      <alignment horizontal="center" wrapText="1"/>
    </xf>
    <xf numFmtId="20" fontId="8" fillId="0" borderId="0" xfId="0" applyNumberFormat="1" applyFont="1" applyFill="1" applyBorder="1" applyAlignment="1">
      <alignment horizontal="center" wrapText="1"/>
    </xf>
    <xf numFmtId="0" fontId="8" fillId="0" borderId="0" xfId="0" applyFont="1" applyFill="1" applyBorder="1" applyAlignment="1">
      <alignment wrapText="1"/>
    </xf>
    <xf numFmtId="0" fontId="11" fillId="0" borderId="0" xfId="0" applyFont="1" applyFill="1" applyBorder="1" applyAlignment="1">
      <alignment horizontal="center" wrapText="1"/>
    </xf>
    <xf numFmtId="0" fontId="2" fillId="33" borderId="20" xfId="0" applyFont="1" applyFill="1" applyBorder="1" applyAlignment="1">
      <alignment textRotation="90"/>
    </xf>
    <xf numFmtId="0" fontId="2" fillId="33" borderId="10" xfId="0" applyFont="1" applyFill="1" applyBorder="1" applyAlignment="1">
      <alignment horizontal="center" wrapText="1"/>
    </xf>
    <xf numFmtId="0" fontId="2" fillId="33" borderId="11" xfId="0" applyFont="1" applyFill="1" applyBorder="1" applyAlignment="1">
      <alignment textRotation="90"/>
    </xf>
    <xf numFmtId="0" fontId="2" fillId="33" borderId="0" xfId="0" applyFont="1" applyFill="1" applyAlignment="1">
      <alignment textRotation="69"/>
    </xf>
    <xf numFmtId="0" fontId="3" fillId="33" borderId="0" xfId="0" applyFont="1" applyFill="1" applyAlignment="1">
      <alignment horizontal="right" wrapText="1"/>
    </xf>
    <xf numFmtId="0" fontId="15" fillId="33" borderId="20" xfId="0" applyFont="1" applyFill="1" applyBorder="1" applyAlignment="1">
      <alignment horizontal="center" wrapText="1"/>
    </xf>
    <xf numFmtId="0" fontId="16" fillId="33" borderId="0" xfId="36" applyFont="1" applyFill="1" applyAlignment="1" applyProtection="1">
      <alignment wrapText="1"/>
      <protection/>
    </xf>
    <xf numFmtId="0" fontId="14" fillId="0" borderId="0" xfId="0" applyFont="1" applyAlignment="1">
      <alignment/>
    </xf>
    <xf numFmtId="0" fontId="17" fillId="0" borderId="0" xfId="0" applyFont="1" applyAlignment="1">
      <alignment/>
    </xf>
    <xf numFmtId="0" fontId="8" fillId="0" borderId="0" xfId="0" applyFont="1" applyFill="1" applyAlignment="1">
      <alignment wrapText="1"/>
    </xf>
    <xf numFmtId="0" fontId="18" fillId="0" borderId="0" xfId="0" applyFont="1" applyFill="1" applyAlignment="1">
      <alignment/>
    </xf>
    <xf numFmtId="0" fontId="19" fillId="0" borderId="0" xfId="0" applyFont="1" applyFill="1" applyAlignment="1">
      <alignment horizontal="center" wrapText="1"/>
    </xf>
    <xf numFmtId="0" fontId="20" fillId="0" borderId="0" xfId="0" applyFont="1" applyFill="1" applyAlignment="1">
      <alignment wrapText="1"/>
    </xf>
    <xf numFmtId="0" fontId="14" fillId="0" borderId="0" xfId="0" applyFont="1" applyFill="1" applyAlignment="1">
      <alignment wrapText="1"/>
    </xf>
    <xf numFmtId="0" fontId="20" fillId="0" borderId="0" xfId="0" applyFont="1" applyFill="1" applyAlignment="1">
      <alignment horizontal="center" wrapText="1"/>
    </xf>
    <xf numFmtId="0" fontId="21" fillId="0" borderId="0" xfId="0" applyFont="1" applyFill="1" applyBorder="1" applyAlignment="1">
      <alignment horizontal="center"/>
    </xf>
    <xf numFmtId="0" fontId="21" fillId="0" borderId="0" xfId="0" applyFont="1" applyFill="1" applyBorder="1" applyAlignment="1">
      <alignment/>
    </xf>
    <xf numFmtId="16" fontId="21" fillId="0" borderId="0" xfId="0" applyNumberFormat="1" applyFont="1" applyFill="1" applyBorder="1" applyAlignment="1">
      <alignment/>
    </xf>
    <xf numFmtId="0" fontId="21" fillId="0" borderId="0" xfId="0" applyFont="1" applyFill="1" applyBorder="1" applyAlignment="1">
      <alignment horizontal="right"/>
    </xf>
    <xf numFmtId="0" fontId="22" fillId="33" borderId="0" xfId="0" applyFont="1" applyFill="1" applyAlignment="1">
      <alignment wrapText="1"/>
    </xf>
    <xf numFmtId="0" fontId="23" fillId="33" borderId="0" xfId="0" applyFont="1" applyFill="1" applyAlignment="1">
      <alignment/>
    </xf>
    <xf numFmtId="0" fontId="14" fillId="33" borderId="0" xfId="0" applyFont="1" applyFill="1" applyAlignment="1">
      <alignment horizontal="left" wrapText="1"/>
    </xf>
    <xf numFmtId="0" fontId="2" fillId="33" borderId="20" xfId="0" applyFont="1" applyFill="1" applyBorder="1" applyAlignment="1">
      <alignment horizontal="center" wrapText="1"/>
    </xf>
    <xf numFmtId="0" fontId="0" fillId="33" borderId="21" xfId="0" applyFont="1" applyFill="1" applyBorder="1" applyAlignment="1">
      <alignment/>
    </xf>
    <xf numFmtId="0" fontId="3" fillId="33" borderId="20" xfId="0" applyFont="1" applyFill="1" applyBorder="1" applyAlignment="1">
      <alignment horizontal="center" wrapText="1"/>
    </xf>
    <xf numFmtId="0" fontId="2" fillId="33" borderId="20" xfId="0" applyFont="1" applyFill="1" applyBorder="1" applyAlignment="1">
      <alignment horizontal="left" wrapText="1"/>
    </xf>
    <xf numFmtId="0" fontId="3" fillId="33" borderId="20" xfId="0" applyFont="1" applyFill="1" applyBorder="1" applyAlignment="1">
      <alignment wrapText="1"/>
    </xf>
    <xf numFmtId="0" fontId="2" fillId="33" borderId="20" xfId="0" applyFont="1" applyFill="1" applyBorder="1" applyAlignment="1">
      <alignment wrapText="1"/>
    </xf>
    <xf numFmtId="0" fontId="0" fillId="33" borderId="19" xfId="0" applyFont="1" applyFill="1" applyBorder="1" applyAlignment="1">
      <alignment/>
    </xf>
    <xf numFmtId="0" fontId="3" fillId="33" borderId="20" xfId="0" applyFont="1" applyFill="1" applyBorder="1" applyAlignment="1">
      <alignment horizontal="left" wrapText="1"/>
    </xf>
    <xf numFmtId="0" fontId="63" fillId="33" borderId="23" xfId="0" applyFont="1" applyFill="1" applyBorder="1" applyAlignment="1">
      <alignment horizontal="right" wrapText="1"/>
    </xf>
    <xf numFmtId="16" fontId="24" fillId="33" borderId="24" xfId="0" applyNumberFormat="1" applyFont="1" applyFill="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4">
    <dxf>
      <font>
        <color indexed="22"/>
      </font>
    </dxf>
    <dxf>
      <font>
        <color indexed="9"/>
      </font>
    </dxf>
    <dxf>
      <font>
        <color indexed="22"/>
      </font>
    </dxf>
    <dxf>
      <font>
        <color indexed="9"/>
      </font>
    </dxf>
    <dxf>
      <font>
        <color indexed="9"/>
      </font>
    </dxf>
    <dxf>
      <font>
        <b/>
        <i val="0"/>
      </font>
    </dxf>
    <dxf>
      <font>
        <b/>
        <i val="0"/>
      </font>
      <border>
        <left style="thin"/>
        <right style="thin"/>
        <top style="thin"/>
        <bottom style="thin"/>
      </border>
    </dxf>
    <dxf>
      <font>
        <color indexed="22"/>
      </font>
    </dxf>
    <dxf>
      <font>
        <color indexed="9"/>
      </font>
    </dxf>
    <dxf>
      <font>
        <color indexed="9"/>
      </font>
    </dxf>
    <dxf>
      <font>
        <b/>
        <i val="0"/>
      </font>
    </dxf>
    <dxf>
      <font>
        <b/>
        <i val="0"/>
      </font>
      <border>
        <left style="thin"/>
        <right style="thin"/>
        <top style="thin"/>
        <bottom style="thin"/>
      </border>
    </dxf>
    <dxf>
      <font>
        <color indexed="22"/>
      </font>
    </dxf>
    <dxf>
      <font>
        <color indexed="9"/>
      </font>
    </dxf>
    <dxf>
      <font>
        <b/>
        <i val="0"/>
      </font>
      <border>
        <left style="thin"/>
        <right style="thin"/>
        <top style="thin"/>
        <bottom style="thin"/>
      </border>
    </dxf>
    <dxf>
      <font>
        <b/>
        <i val="0"/>
      </font>
    </dxf>
    <dxf>
      <font>
        <color indexed="22"/>
      </font>
    </dxf>
    <dxf>
      <font>
        <color indexed="22"/>
      </font>
    </dxf>
    <dxf>
      <font>
        <color indexed="22"/>
      </font>
    </dxf>
    <dxf>
      <font>
        <color indexed="9"/>
      </font>
    </dxf>
    <dxf>
      <font>
        <color rgb="FFFFFFFF"/>
      </font>
      <border/>
    </dxf>
    <dxf>
      <font>
        <color rgb="FFC0C0C0"/>
      </font>
      <border/>
    </dxf>
    <dxf>
      <font>
        <b/>
        <i val="0"/>
      </font>
      <border/>
    </dxf>
    <dxf>
      <font>
        <b/>
        <i val="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535"/>
          <c:w val="0.9795"/>
          <c:h val="0.893"/>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'frances geo'!$L$2:$L$164</c:f>
              <c:strCache>
                <c:ptCount val="163"/>
                <c:pt idx="0">
                  <c:v>St.Jean Pied-de-Port</c:v>
                </c:pt>
                <c:pt idx="1">
                  <c:v>Erreculuch, Untto, Arbiola Azplan, Estatua de la Virgen</c:v>
                </c:pt>
                <c:pt idx="3">
                  <c:v>Fontana di Roland, confine</c:v>
                </c:pt>
                <c:pt idx="4">
                  <c:v>Puerto de Ibañeta</c:v>
                </c:pt>
                <c:pt idx="5">
                  <c:v>Roncesvalles</c:v>
                </c:pt>
                <c:pt idx="8">
                  <c:v>Burguete</c:v>
                </c:pt>
                <c:pt idx="9">
                  <c:v>Espinal</c:v>
                </c:pt>
                <c:pt idx="10">
                  <c:v>Alto de Mezquiriz</c:v>
                </c:pt>
                <c:pt idx="11">
                  <c:v>Viscarret</c:v>
                </c:pt>
                <c:pt idx="12">
                  <c:v>Linzoain</c:v>
                </c:pt>
                <c:pt idx="13">
                  <c:v>Paso de Roldan, Alto de Erro</c:v>
                </c:pt>
                <c:pt idx="14">
                  <c:v>Zubiri</c:v>
                </c:pt>
                <c:pt idx="15">
                  <c:v>Urdaniz, Larrasoaña</c:v>
                </c:pt>
                <c:pt idx="16">
                  <c:v>Zurian</c:v>
                </c:pt>
                <c:pt idx="17">
                  <c:v>Arleta, Trinidad de Arre</c:v>
                </c:pt>
                <c:pt idx="18">
                  <c:v>Pamplona (178.000)</c:v>
                </c:pt>
                <c:pt idx="20">
                  <c:v>Cizur Menor</c:v>
                </c:pt>
                <c:pt idx="21">
                  <c:v>Zaraquiegui, Alto de Perdon</c:v>
                </c:pt>
                <c:pt idx="22">
                  <c:v>Uterga</c:v>
                </c:pt>
                <c:pt idx="23">
                  <c:v>Muruzabal, Obanos</c:v>
                </c:pt>
                <c:pt idx="25">
                  <c:v>Puente la Reina (2.000)</c:v>
                </c:pt>
                <c:pt idx="26">
                  <c:v>Mañeru</c:v>
                </c:pt>
                <c:pt idx="27">
                  <c:v>Cirauqui</c:v>
                </c:pt>
                <c:pt idx="28">
                  <c:v>Lorca</c:v>
                </c:pt>
                <c:pt idx="29">
                  <c:v>Villatuerta</c:v>
                </c:pt>
                <c:pt idx="30">
                  <c:v>Estella  (3000)</c:v>
                </c:pt>
                <c:pt idx="32">
                  <c:v>Ayegui, Monasterio de Irache</c:v>
                </c:pt>
                <c:pt idx="33">
                  <c:v>Villamayor de Monjardin</c:v>
                </c:pt>
                <c:pt idx="34">
                  <c:v>Los Arcos (2.000)</c:v>
                </c:pt>
                <c:pt idx="36">
                  <c:v>Sansol</c:v>
                </c:pt>
                <c:pt idx="37">
                  <c:v>Torres del Rio</c:v>
                </c:pt>
                <c:pt idx="38">
                  <c:v>Viana (3.000)</c:v>
                </c:pt>
                <c:pt idx="39">
                  <c:v>Logroño (115.000)</c:v>
                </c:pt>
                <c:pt idx="41">
                  <c:v>Logrono (115.000)</c:v>
                </c:pt>
                <c:pt idx="42">
                  <c:v>Navarrete</c:v>
                </c:pt>
                <c:pt idx="43">
                  <c:v>Alto de San Anton</c:v>
                </c:pt>
                <c:pt idx="44">
                  <c:v>Najera (6.000)</c:v>
                </c:pt>
                <c:pt idx="45">
                  <c:v>Azofra</c:v>
                </c:pt>
                <c:pt idx="46">
                  <c:v>Santo Domingo de la Calzada (6.000)</c:v>
                </c:pt>
                <c:pt idx="47">
                  <c:v>Grañon</c:v>
                </c:pt>
                <c:pt idx="48">
                  <c:v>Redecilla del Camino</c:v>
                </c:pt>
                <c:pt idx="49">
                  <c:v>Castildelgado</c:v>
                </c:pt>
                <c:pt idx="50">
                  <c:v>Villamayor</c:v>
                </c:pt>
                <c:pt idx="51">
                  <c:v>Belorado</c:v>
                </c:pt>
                <c:pt idx="52">
                  <c:v>Tosantos</c:v>
                </c:pt>
                <c:pt idx="53">
                  <c:v>Espinosa del camino</c:v>
                </c:pt>
                <c:pt idx="54">
                  <c:v>Villafranca de Montes de Oca</c:v>
                </c:pt>
                <c:pt idx="55">
                  <c:v>Alto de la Predaja</c:v>
                </c:pt>
                <c:pt idx="56">
                  <c:v>Valdefuente</c:v>
                </c:pt>
                <c:pt idx="57">
                  <c:v>San Juan de Ortega</c:v>
                </c:pt>
                <c:pt idx="58">
                  <c:v>Atapuerca</c:v>
                </c:pt>
                <c:pt idx="59">
                  <c:v>Villafria</c:v>
                </c:pt>
                <c:pt idx="60">
                  <c:v>Sierra</c:v>
                </c:pt>
                <c:pt idx="61">
                  <c:v>Cardenuela</c:v>
                </c:pt>
                <c:pt idx="62">
                  <c:v>Burgos (158.000)</c:v>
                </c:pt>
                <c:pt idx="63">
                  <c:v>Villalbilla</c:v>
                </c:pt>
                <c:pt idx="64">
                  <c:v>Tardajos</c:v>
                </c:pt>
                <c:pt idx="65">
                  <c:v>Rabe de las Calzadas</c:v>
                </c:pt>
                <c:pt idx="66">
                  <c:v>Hornillos del Camino</c:v>
                </c:pt>
                <c:pt idx="67">
                  <c:v>Arroyo Sambol</c:v>
                </c:pt>
                <c:pt idx="68">
                  <c:v>Hontanas</c:v>
                </c:pt>
                <c:pt idx="69">
                  <c:v>Convento de san Antòn</c:v>
                </c:pt>
                <c:pt idx="70">
                  <c:v>Castrojeriz</c:v>
                </c:pt>
                <c:pt idx="71">
                  <c:v>Puente Fitero</c:v>
                </c:pt>
                <c:pt idx="72">
                  <c:v>Itero de la Vega</c:v>
                </c:pt>
                <c:pt idx="73">
                  <c:v>Boadilla del Camino</c:v>
                </c:pt>
                <c:pt idx="74">
                  <c:v>Fromista (1.000)</c:v>
                </c:pt>
                <c:pt idx="75">
                  <c:v>Poblacion de Campos</c:v>
                </c:pt>
                <c:pt idx="76">
                  <c:v>Revenda de Campoos, Villalcazar de Sirga</c:v>
                </c:pt>
                <c:pt idx="77">
                  <c:v>Carrion de los Condes</c:v>
                </c:pt>
                <c:pt idx="78">
                  <c:v>Calzadilla de la Cueza</c:v>
                </c:pt>
                <c:pt idx="79">
                  <c:v>Tienda, Ledigos</c:v>
                </c:pt>
                <c:pt idx="80">
                  <c:v>Terradillos de Templarios</c:v>
                </c:pt>
                <c:pt idx="81">
                  <c:v>Moratinos</c:v>
                </c:pt>
                <c:pt idx="82">
                  <c:v>San Nicolas del Real Camino</c:v>
                </c:pt>
                <c:pt idx="83">
                  <c:v>Sahagun  (3.000)</c:v>
                </c:pt>
                <c:pt idx="84">
                  <c:v>Calzada del Coto</c:v>
                </c:pt>
                <c:pt idx="85">
                  <c:v>Bercianos del real Camino Frances</c:v>
                </c:pt>
                <c:pt idx="86">
                  <c:v>Fuente del Pelegrino, Calzadilla del los Hermanos</c:v>
                </c:pt>
                <c:pt idx="87">
                  <c:v>El Burgo Ranero,</c:v>
                </c:pt>
                <c:pt idx="88">
                  <c:v>Villamarco, Reliegos</c:v>
                </c:pt>
                <c:pt idx="89">
                  <c:v>Mansilla de las Mulas</c:v>
                </c:pt>
                <c:pt idx="90">
                  <c:v>Villamoros, Villarente</c:v>
                </c:pt>
                <c:pt idx="91">
                  <c:v>Arcahueja, Valdelafuente</c:v>
                </c:pt>
                <c:pt idx="92">
                  <c:v>Leòn  (135.000)</c:v>
                </c:pt>
                <c:pt idx="93">
                  <c:v>Trabajo del Camino, Virgen del Camino</c:v>
                </c:pt>
                <c:pt idx="94">
                  <c:v>Oncina de la Valdoncina</c:v>
                </c:pt>
                <c:pt idx="95">
                  <c:v>Chozas de Abajo</c:v>
                </c:pt>
                <c:pt idx="96">
                  <c:v>Vilar de Mazarife,</c:v>
                </c:pt>
                <c:pt idx="97">
                  <c:v>Hospital del Órbigo</c:v>
                </c:pt>
                <c:pt idx="98">
                  <c:v>San Justo de la Vega</c:v>
                </c:pt>
                <c:pt idx="99">
                  <c:v>Astorga  (14.000)</c:v>
                </c:pt>
                <c:pt idx="100">
                  <c:v>Muria de Rechivaldo</c:v>
                </c:pt>
                <c:pt idx="101">
                  <c:v>Santa Catalina de Somozas</c:v>
                </c:pt>
                <c:pt idx="102">
                  <c:v>Valdeviejas</c:v>
                </c:pt>
                <c:pt idx="103">
                  <c:v>El Ganso</c:v>
                </c:pt>
                <c:pt idx="104">
                  <c:v>Rabanal del Camino</c:v>
                </c:pt>
                <c:pt idx="105">
                  <c:v>Foncebadòn</c:v>
                </c:pt>
                <c:pt idx="106">
                  <c:v>Cruz de Hierro</c:v>
                </c:pt>
                <c:pt idx="107">
                  <c:v>Manjarin</c:v>
                </c:pt>
                <c:pt idx="108">
                  <c:v>El Acebo</c:v>
                </c:pt>
                <c:pt idx="109">
                  <c:v>Riego de ambros</c:v>
                </c:pt>
                <c:pt idx="110">
                  <c:v>Molinaseca</c:v>
                </c:pt>
                <c:pt idx="111">
                  <c:v>Campo</c:v>
                </c:pt>
                <c:pt idx="112">
                  <c:v>Ponferrada (52.000)</c:v>
                </c:pt>
                <c:pt idx="113">
                  <c:v>Columbrianes</c:v>
                </c:pt>
                <c:pt idx="114">
                  <c:v>Camponaraya</c:v>
                </c:pt>
                <c:pt idx="115">
                  <c:v>Cacabelos</c:v>
                </c:pt>
                <c:pt idx="116">
                  <c:v>Pieros</c:v>
                </c:pt>
                <c:pt idx="117">
                  <c:v>Villafranca de Bierzo (5.000)</c:v>
                </c:pt>
                <c:pt idx="118">
                  <c:v>Pradela</c:v>
                </c:pt>
                <c:pt idx="119">
                  <c:v>La Portela</c:v>
                </c:pt>
                <c:pt idx="120">
                  <c:v>Portela, Ambasmetas, Vega de Valcarce</c:v>
                </c:pt>
                <c:pt idx="121">
                  <c:v>Ruitelan</c:v>
                </c:pt>
                <c:pt idx="122">
                  <c:v>Herrerias, Hospital Ingles</c:v>
                </c:pt>
                <c:pt idx="123">
                  <c:v>La Faba</c:v>
                </c:pt>
                <c:pt idx="124">
                  <c:v>Laguna de Castilla</c:v>
                </c:pt>
                <c:pt idx="125">
                  <c:v>O Cebreiro</c:v>
                </c:pt>
                <c:pt idx="126">
                  <c:v>Liñares</c:v>
                </c:pt>
                <c:pt idx="127">
                  <c:v>Alto de San Roque</c:v>
                </c:pt>
                <c:pt idx="128">
                  <c:v>Hospital de Condesa</c:v>
                </c:pt>
                <c:pt idx="129">
                  <c:v>Poblado de Padornelo, Alto de Poio</c:v>
                </c:pt>
                <c:pt idx="130">
                  <c:v>Fonfria do Camiño</c:v>
                </c:pt>
                <c:pt idx="131">
                  <c:v>Filloval</c:v>
                </c:pt>
                <c:pt idx="132">
                  <c:v>Triacastela</c:v>
                </c:pt>
                <c:pt idx="133">
                  <c:v>Balsa</c:v>
                </c:pt>
                <c:pt idx="134">
                  <c:v>San Xil </c:v>
                </c:pt>
                <c:pt idx="135">
                  <c:v>Alto de Riocabo,</c:v>
                </c:pt>
                <c:pt idx="136">
                  <c:v>Calvor</c:v>
                </c:pt>
                <c:pt idx="137">
                  <c:v>Sarria</c:v>
                </c:pt>
                <c:pt idx="138">
                  <c:v>Barbadelo</c:v>
                </c:pt>
                <c:pt idx="139">
                  <c:v>Rente</c:v>
                </c:pt>
                <c:pt idx="140">
                  <c:v>Ferreiros</c:v>
                </c:pt>
                <c:pt idx="141">
                  <c:v>Couto</c:v>
                </c:pt>
                <c:pt idx="142">
                  <c:v>Parrocha</c:v>
                </c:pt>
                <c:pt idx="143">
                  <c:v>Portomarin</c:v>
                </c:pt>
                <c:pt idx="144">
                  <c:v>Gonzar</c:v>
                </c:pt>
                <c:pt idx="145">
                  <c:v>Castromaior, Hospital de la Cruz</c:v>
                </c:pt>
                <c:pt idx="146">
                  <c:v>Hospital de la Cruz</c:v>
                </c:pt>
                <c:pt idx="147">
                  <c:v>Ventas</c:v>
                </c:pt>
                <c:pt idx="148">
                  <c:v>Ligonde</c:v>
                </c:pt>
                <c:pt idx="149">
                  <c:v>Alto del Rosario</c:v>
                </c:pt>
                <c:pt idx="150">
                  <c:v>Palas do rei</c:v>
                </c:pt>
                <c:pt idx="151">
                  <c:v>San Xulian do Camiño</c:v>
                </c:pt>
                <c:pt idx="152">
                  <c:v>Casanova</c:v>
                </c:pt>
                <c:pt idx="153">
                  <c:v>Levoreiro</c:v>
                </c:pt>
                <c:pt idx="154">
                  <c:v>Melide</c:v>
                </c:pt>
                <c:pt idx="155">
                  <c:v>Ribadiso</c:v>
                </c:pt>
                <c:pt idx="156">
                  <c:v>Arzua</c:v>
                </c:pt>
                <c:pt idx="157">
                  <c:v>Salceda</c:v>
                </c:pt>
                <c:pt idx="158">
                  <c:v>Santa Irene</c:v>
                </c:pt>
                <c:pt idx="159">
                  <c:v>Arca</c:v>
                </c:pt>
                <c:pt idx="160">
                  <c:v>Lavacolla</c:v>
                </c:pt>
                <c:pt idx="161">
                  <c:v>Monte do Gozo</c:v>
                </c:pt>
                <c:pt idx="162">
                  <c:v>Cattedrale di Santiago de Compostela</c:v>
                </c:pt>
              </c:strCache>
            </c:strRef>
          </c:cat>
          <c:val>
            <c:numRef>
              <c:f>'frances geo'!$I$2:$I$164</c:f>
              <c:numCache>
                <c:ptCount val="163"/>
                <c:pt idx="0">
                  <c:v>233</c:v>
                </c:pt>
                <c:pt idx="1">
                  <c:v>233</c:v>
                </c:pt>
                <c:pt idx="2">
                  <c:v>233</c:v>
                </c:pt>
                <c:pt idx="3">
                  <c:v>1340</c:v>
                </c:pt>
                <c:pt idx="4">
                  <c:v>1480</c:v>
                </c:pt>
                <c:pt idx="5">
                  <c:v>962</c:v>
                </c:pt>
                <c:pt idx="6">
                  <c:v>962</c:v>
                </c:pt>
                <c:pt idx="7">
                  <c:v>962</c:v>
                </c:pt>
                <c:pt idx="8">
                  <c:v>893</c:v>
                </c:pt>
                <c:pt idx="9">
                  <c:v>870</c:v>
                </c:pt>
                <c:pt idx="10">
                  <c:v>960</c:v>
                </c:pt>
                <c:pt idx="11">
                  <c:v>790</c:v>
                </c:pt>
                <c:pt idx="12">
                  <c:v>720</c:v>
                </c:pt>
                <c:pt idx="13">
                  <c:v>801</c:v>
                </c:pt>
                <c:pt idx="14">
                  <c:v>550</c:v>
                </c:pt>
                <c:pt idx="15">
                  <c:v>460</c:v>
                </c:pt>
                <c:pt idx="16">
                  <c:v>460</c:v>
                </c:pt>
                <c:pt idx="17">
                  <c:v>480</c:v>
                </c:pt>
                <c:pt idx="18">
                  <c:v>440</c:v>
                </c:pt>
                <c:pt idx="19">
                  <c:v>440</c:v>
                </c:pt>
                <c:pt idx="20">
                  <c:v>600</c:v>
                </c:pt>
                <c:pt idx="21">
                  <c:v>780</c:v>
                </c:pt>
                <c:pt idx="22">
                  <c:v>500</c:v>
                </c:pt>
                <c:pt idx="23">
                  <c:v>450</c:v>
                </c:pt>
                <c:pt idx="24">
                  <c:v>450</c:v>
                </c:pt>
                <c:pt idx="25">
                  <c:v>397</c:v>
                </c:pt>
                <c:pt idx="26">
                  <c:v>440</c:v>
                </c:pt>
                <c:pt idx="27">
                  <c:v>440</c:v>
                </c:pt>
                <c:pt idx="28">
                  <c:v>420</c:v>
                </c:pt>
                <c:pt idx="29">
                  <c:v>430</c:v>
                </c:pt>
                <c:pt idx="30">
                  <c:v>420</c:v>
                </c:pt>
                <c:pt idx="31">
                  <c:v>420</c:v>
                </c:pt>
                <c:pt idx="32">
                  <c:v>500</c:v>
                </c:pt>
                <c:pt idx="33">
                  <c:v>580</c:v>
                </c:pt>
                <c:pt idx="34">
                  <c:v>470</c:v>
                </c:pt>
                <c:pt idx="35">
                  <c:v>470</c:v>
                </c:pt>
                <c:pt idx="36">
                  <c:v>490</c:v>
                </c:pt>
                <c:pt idx="37">
                  <c:v>520</c:v>
                </c:pt>
                <c:pt idx="38">
                  <c:v>460</c:v>
                </c:pt>
                <c:pt idx="39">
                  <c:v>390</c:v>
                </c:pt>
                <c:pt idx="40">
                  <c:v>390</c:v>
                </c:pt>
                <c:pt idx="41">
                  <c:v>390</c:v>
                </c:pt>
                <c:pt idx="42">
                  <c:v>550</c:v>
                </c:pt>
                <c:pt idx="43">
                  <c:v>715</c:v>
                </c:pt>
                <c:pt idx="44">
                  <c:v>485</c:v>
                </c:pt>
                <c:pt idx="45">
                  <c:v>620</c:v>
                </c:pt>
                <c:pt idx="46">
                  <c:v>650</c:v>
                </c:pt>
                <c:pt idx="47">
                  <c:v>730</c:v>
                </c:pt>
                <c:pt idx="48">
                  <c:v>750</c:v>
                </c:pt>
                <c:pt idx="49">
                  <c:v>780</c:v>
                </c:pt>
                <c:pt idx="50">
                  <c:v>780</c:v>
                </c:pt>
                <c:pt idx="51">
                  <c:v>780</c:v>
                </c:pt>
                <c:pt idx="52">
                  <c:v>830</c:v>
                </c:pt>
                <c:pt idx="53">
                  <c:v>900</c:v>
                </c:pt>
                <c:pt idx="54">
                  <c:v>950</c:v>
                </c:pt>
                <c:pt idx="55">
                  <c:v>1160</c:v>
                </c:pt>
                <c:pt idx="56">
                  <c:v>1100</c:v>
                </c:pt>
                <c:pt idx="57">
                  <c:v>1040</c:v>
                </c:pt>
                <c:pt idx="58">
                  <c:v>840</c:v>
                </c:pt>
                <c:pt idx="59">
                  <c:v>850</c:v>
                </c:pt>
                <c:pt idx="60">
                  <c:v>850</c:v>
                </c:pt>
                <c:pt idx="61">
                  <c:v>850</c:v>
                </c:pt>
                <c:pt idx="62">
                  <c:v>860</c:v>
                </c:pt>
                <c:pt idx="63">
                  <c:v>865</c:v>
                </c:pt>
                <c:pt idx="64">
                  <c:v>870</c:v>
                </c:pt>
                <c:pt idx="65">
                  <c:v>875</c:v>
                </c:pt>
                <c:pt idx="66">
                  <c:v>910</c:v>
                </c:pt>
                <c:pt idx="67">
                  <c:v>910</c:v>
                </c:pt>
                <c:pt idx="68">
                  <c:v>900</c:v>
                </c:pt>
                <c:pt idx="69">
                  <c:v>900</c:v>
                </c:pt>
                <c:pt idx="70">
                  <c:v>810</c:v>
                </c:pt>
                <c:pt idx="71">
                  <c:v>800</c:v>
                </c:pt>
                <c:pt idx="72">
                  <c:v>785</c:v>
                </c:pt>
                <c:pt idx="73">
                  <c:v>815</c:v>
                </c:pt>
                <c:pt idx="74">
                  <c:v>800</c:v>
                </c:pt>
                <c:pt idx="75">
                  <c:v>805</c:v>
                </c:pt>
                <c:pt idx="76">
                  <c:v>820</c:v>
                </c:pt>
                <c:pt idx="77">
                  <c:v>830</c:v>
                </c:pt>
                <c:pt idx="78">
                  <c:v>890</c:v>
                </c:pt>
                <c:pt idx="79">
                  <c:v>900</c:v>
                </c:pt>
                <c:pt idx="80">
                  <c:v>910</c:v>
                </c:pt>
                <c:pt idx="81">
                  <c:v>870</c:v>
                </c:pt>
                <c:pt idx="82">
                  <c:v>860</c:v>
                </c:pt>
                <c:pt idx="83">
                  <c:v>840</c:v>
                </c:pt>
                <c:pt idx="84">
                  <c:v>840</c:v>
                </c:pt>
                <c:pt idx="85">
                  <c:v>850</c:v>
                </c:pt>
                <c:pt idx="86">
                  <c:v>900</c:v>
                </c:pt>
                <c:pt idx="87">
                  <c:v>870</c:v>
                </c:pt>
                <c:pt idx="88">
                  <c:v>840</c:v>
                </c:pt>
                <c:pt idx="89">
                  <c:v>800</c:v>
                </c:pt>
                <c:pt idx="90">
                  <c:v>810</c:v>
                </c:pt>
                <c:pt idx="91">
                  <c:v>870</c:v>
                </c:pt>
                <c:pt idx="92">
                  <c:v>840</c:v>
                </c:pt>
                <c:pt idx="93">
                  <c:v>925</c:v>
                </c:pt>
                <c:pt idx="94">
                  <c:v>925</c:v>
                </c:pt>
                <c:pt idx="95">
                  <c:v>925</c:v>
                </c:pt>
                <c:pt idx="96">
                  <c:v>925</c:v>
                </c:pt>
                <c:pt idx="97">
                  <c:v>900</c:v>
                </c:pt>
                <c:pt idx="98">
                  <c:v>830</c:v>
                </c:pt>
                <c:pt idx="99">
                  <c:v>830</c:v>
                </c:pt>
                <c:pt idx="100">
                  <c:v>880</c:v>
                </c:pt>
                <c:pt idx="101">
                  <c:v>970</c:v>
                </c:pt>
                <c:pt idx="102">
                  <c:v>970</c:v>
                </c:pt>
                <c:pt idx="103">
                  <c:v>1020</c:v>
                </c:pt>
                <c:pt idx="104">
                  <c:v>1150</c:v>
                </c:pt>
                <c:pt idx="105">
                  <c:v>1430</c:v>
                </c:pt>
                <c:pt idx="106">
                  <c:v>1504</c:v>
                </c:pt>
                <c:pt idx="107">
                  <c:v>1460</c:v>
                </c:pt>
                <c:pt idx="108">
                  <c:v>1160</c:v>
                </c:pt>
                <c:pt idx="109">
                  <c:v>900</c:v>
                </c:pt>
                <c:pt idx="110">
                  <c:v>600</c:v>
                </c:pt>
                <c:pt idx="111">
                  <c:v>500</c:v>
                </c:pt>
                <c:pt idx="112">
                  <c:v>510</c:v>
                </c:pt>
                <c:pt idx="113">
                  <c:v>510</c:v>
                </c:pt>
                <c:pt idx="114">
                  <c:v>460</c:v>
                </c:pt>
                <c:pt idx="115">
                  <c:v>460</c:v>
                </c:pt>
                <c:pt idx="116">
                  <c:v>490</c:v>
                </c:pt>
                <c:pt idx="117">
                  <c:v>510</c:v>
                </c:pt>
                <c:pt idx="118">
                  <c:v>900</c:v>
                </c:pt>
                <c:pt idx="119">
                  <c:v>530</c:v>
                </c:pt>
                <c:pt idx="120">
                  <c:v>550</c:v>
                </c:pt>
                <c:pt idx="121">
                  <c:v>590</c:v>
                </c:pt>
                <c:pt idx="122">
                  <c:v>630</c:v>
                </c:pt>
                <c:pt idx="123">
                  <c:v>930</c:v>
                </c:pt>
                <c:pt idx="124">
                  <c:v>1170</c:v>
                </c:pt>
                <c:pt idx="125">
                  <c:v>1320</c:v>
                </c:pt>
                <c:pt idx="126">
                  <c:v>1240</c:v>
                </c:pt>
                <c:pt idx="127">
                  <c:v>1290</c:v>
                </c:pt>
                <c:pt idx="128">
                  <c:v>1275</c:v>
                </c:pt>
                <c:pt idx="129">
                  <c:v>1330</c:v>
                </c:pt>
                <c:pt idx="130">
                  <c:v>1190</c:v>
                </c:pt>
                <c:pt idx="131">
                  <c:v>970</c:v>
                </c:pt>
                <c:pt idx="132">
                  <c:v>650</c:v>
                </c:pt>
                <c:pt idx="133">
                  <c:v>680</c:v>
                </c:pt>
                <c:pt idx="134">
                  <c:v>680</c:v>
                </c:pt>
                <c:pt idx="135">
                  <c:v>740</c:v>
                </c:pt>
                <c:pt idx="136">
                  <c:v>740</c:v>
                </c:pt>
                <c:pt idx="137">
                  <c:v>480</c:v>
                </c:pt>
                <c:pt idx="138">
                  <c:v>480</c:v>
                </c:pt>
                <c:pt idx="139">
                  <c:v>670</c:v>
                </c:pt>
                <c:pt idx="140">
                  <c:v>670</c:v>
                </c:pt>
                <c:pt idx="141">
                  <c:v>660</c:v>
                </c:pt>
                <c:pt idx="142">
                  <c:v>500</c:v>
                </c:pt>
                <c:pt idx="143">
                  <c:v>370</c:v>
                </c:pt>
                <c:pt idx="144">
                  <c:v>500</c:v>
                </c:pt>
                <c:pt idx="145">
                  <c:v>710</c:v>
                </c:pt>
                <c:pt idx="146">
                  <c:v>710</c:v>
                </c:pt>
                <c:pt idx="147">
                  <c:v>710</c:v>
                </c:pt>
                <c:pt idx="148">
                  <c:v>710</c:v>
                </c:pt>
                <c:pt idx="149">
                  <c:v>710</c:v>
                </c:pt>
                <c:pt idx="150">
                  <c:v>560</c:v>
                </c:pt>
                <c:pt idx="151">
                  <c:v>400</c:v>
                </c:pt>
                <c:pt idx="152">
                  <c:v>430</c:v>
                </c:pt>
                <c:pt idx="153">
                  <c:v>450</c:v>
                </c:pt>
                <c:pt idx="154">
                  <c:v>470</c:v>
                </c:pt>
                <c:pt idx="155">
                  <c:v>370</c:v>
                </c:pt>
                <c:pt idx="156">
                  <c:v>370</c:v>
                </c:pt>
                <c:pt idx="157">
                  <c:v>355</c:v>
                </c:pt>
                <c:pt idx="158">
                  <c:v>430</c:v>
                </c:pt>
                <c:pt idx="159">
                  <c:v>290</c:v>
                </c:pt>
                <c:pt idx="160">
                  <c:v>290</c:v>
                </c:pt>
                <c:pt idx="161">
                  <c:v>385</c:v>
                </c:pt>
                <c:pt idx="162">
                  <c:v>300</c:v>
                </c:pt>
              </c:numCache>
            </c:numRef>
          </c:val>
          <c:smooth val="0"/>
        </c:ser>
        <c:marker val="1"/>
        <c:axId val="44368095"/>
        <c:axId val="63768536"/>
      </c:lineChart>
      <c:catAx>
        <c:axId val="443680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latin typeface="Times New Roman"/>
                <a:ea typeface="Times New Roman"/>
                <a:cs typeface="Times New Roman"/>
              </a:defRPr>
            </a:pPr>
          </a:p>
        </c:txPr>
        <c:crossAx val="63768536"/>
        <c:crossesAt val="0"/>
        <c:auto val="1"/>
        <c:lblOffset val="100"/>
        <c:tickLblSkip val="1"/>
        <c:noMultiLvlLbl val="0"/>
      </c:catAx>
      <c:valAx>
        <c:axId val="63768536"/>
        <c:scaling>
          <c:orientation val="minMax"/>
          <c:max val="1500"/>
        </c:scaling>
        <c:axPos val="l"/>
        <c:majorGridlines>
          <c:spPr>
            <a:ln w="3175">
              <a:solidFill>
                <a:srgbClr val="000000"/>
              </a:solidFill>
              <a:prstDash val="lgDashDot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Times New Roman"/>
                <a:ea typeface="Times New Roman"/>
                <a:cs typeface="Times New Roman"/>
              </a:defRPr>
            </a:pPr>
          </a:p>
        </c:txPr>
        <c:crossAx val="44368095"/>
        <c:crossesAt val="1"/>
        <c:crossBetween val="between"/>
        <c:dispUnits/>
        <c:majorUnit val="5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82"/>
          <c:w val="0.9795"/>
          <c:h val="0.836"/>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'frances geo'!$H$2:$H$164</c:f>
              <c:numCache>
                <c:ptCount val="163"/>
                <c:pt idx="0">
                  <c:v>-780</c:v>
                </c:pt>
                <c:pt idx="1">
                  <c:v>-770</c:v>
                </c:pt>
                <c:pt idx="2">
                  <c:v>-770</c:v>
                </c:pt>
                <c:pt idx="3">
                  <c:v>-765</c:v>
                </c:pt>
                <c:pt idx="4">
                  <c:v>-761</c:v>
                </c:pt>
                <c:pt idx="5">
                  <c:v>-756</c:v>
                </c:pt>
                <c:pt idx="6">
                  <c:v>-756</c:v>
                </c:pt>
                <c:pt idx="7">
                  <c:v>-756</c:v>
                </c:pt>
                <c:pt idx="8">
                  <c:v>-753</c:v>
                </c:pt>
                <c:pt idx="9">
                  <c:v>-749</c:v>
                </c:pt>
                <c:pt idx="10">
                  <c:v>-749</c:v>
                </c:pt>
                <c:pt idx="11">
                  <c:v>-744</c:v>
                </c:pt>
                <c:pt idx="12">
                  <c:v>-742</c:v>
                </c:pt>
                <c:pt idx="13">
                  <c:v>-737</c:v>
                </c:pt>
                <c:pt idx="14">
                  <c:v>-734</c:v>
                </c:pt>
                <c:pt idx="15">
                  <c:v>-728</c:v>
                </c:pt>
                <c:pt idx="16">
                  <c:v>-724</c:v>
                </c:pt>
                <c:pt idx="17">
                  <c:v>-717</c:v>
                </c:pt>
                <c:pt idx="18">
                  <c:v>-712</c:v>
                </c:pt>
                <c:pt idx="19">
                  <c:v>-712</c:v>
                </c:pt>
                <c:pt idx="20">
                  <c:v>-709</c:v>
                </c:pt>
                <c:pt idx="21">
                  <c:v>-701</c:v>
                </c:pt>
                <c:pt idx="22">
                  <c:v>-696</c:v>
                </c:pt>
                <c:pt idx="23">
                  <c:v>-692</c:v>
                </c:pt>
                <c:pt idx="24">
                  <c:v>-692</c:v>
                </c:pt>
                <c:pt idx="25">
                  <c:v>-689</c:v>
                </c:pt>
                <c:pt idx="26">
                  <c:v>-685</c:v>
                </c:pt>
                <c:pt idx="27">
                  <c:v>-682</c:v>
                </c:pt>
                <c:pt idx="28">
                  <c:v>-676</c:v>
                </c:pt>
                <c:pt idx="29">
                  <c:v>-671</c:v>
                </c:pt>
                <c:pt idx="30">
                  <c:v>-667</c:v>
                </c:pt>
                <c:pt idx="31">
                  <c:v>-667</c:v>
                </c:pt>
                <c:pt idx="32">
                  <c:v>-663</c:v>
                </c:pt>
                <c:pt idx="33">
                  <c:v>-658</c:v>
                </c:pt>
                <c:pt idx="34">
                  <c:v>-646</c:v>
                </c:pt>
                <c:pt idx="35">
                  <c:v>-646</c:v>
                </c:pt>
                <c:pt idx="36">
                  <c:v>-640</c:v>
                </c:pt>
                <c:pt idx="37">
                  <c:v>-638</c:v>
                </c:pt>
                <c:pt idx="38">
                  <c:v>-628</c:v>
                </c:pt>
                <c:pt idx="39">
                  <c:v>-618</c:v>
                </c:pt>
                <c:pt idx="40">
                  <c:v>-618</c:v>
                </c:pt>
                <c:pt idx="41">
                  <c:v>-618</c:v>
                </c:pt>
                <c:pt idx="42">
                  <c:v>-605</c:v>
                </c:pt>
                <c:pt idx="43">
                  <c:v>-597</c:v>
                </c:pt>
                <c:pt idx="44">
                  <c:v>-589</c:v>
                </c:pt>
                <c:pt idx="45">
                  <c:v>-583</c:v>
                </c:pt>
                <c:pt idx="46">
                  <c:v>-568</c:v>
                </c:pt>
                <c:pt idx="47">
                  <c:v>-562</c:v>
                </c:pt>
                <c:pt idx="48">
                  <c:v>-557</c:v>
                </c:pt>
                <c:pt idx="49">
                  <c:v>-555</c:v>
                </c:pt>
                <c:pt idx="50">
                  <c:v>-550</c:v>
                </c:pt>
                <c:pt idx="51">
                  <c:v>-545</c:v>
                </c:pt>
                <c:pt idx="52">
                  <c:v>-540</c:v>
                </c:pt>
                <c:pt idx="53">
                  <c:v>-536</c:v>
                </c:pt>
                <c:pt idx="54">
                  <c:v>-533</c:v>
                </c:pt>
                <c:pt idx="55">
                  <c:v>-529</c:v>
                </c:pt>
                <c:pt idx="56">
                  <c:v>-526</c:v>
                </c:pt>
                <c:pt idx="57">
                  <c:v>-521</c:v>
                </c:pt>
                <c:pt idx="58">
                  <c:v>-515</c:v>
                </c:pt>
                <c:pt idx="59">
                  <c:v>-504</c:v>
                </c:pt>
                <c:pt idx="60">
                  <c:v>-504</c:v>
                </c:pt>
                <c:pt idx="61">
                  <c:v>-504</c:v>
                </c:pt>
                <c:pt idx="62">
                  <c:v>-494</c:v>
                </c:pt>
                <c:pt idx="63">
                  <c:v>-492</c:v>
                </c:pt>
                <c:pt idx="64">
                  <c:v>-485</c:v>
                </c:pt>
                <c:pt idx="65">
                  <c:v>-483</c:v>
                </c:pt>
                <c:pt idx="66">
                  <c:v>-476</c:v>
                </c:pt>
                <c:pt idx="67">
                  <c:v>-470</c:v>
                </c:pt>
                <c:pt idx="68">
                  <c:v>-465</c:v>
                </c:pt>
                <c:pt idx="69">
                  <c:v>-458</c:v>
                </c:pt>
                <c:pt idx="70">
                  <c:v>-455</c:v>
                </c:pt>
                <c:pt idx="71">
                  <c:v>-445</c:v>
                </c:pt>
                <c:pt idx="72">
                  <c:v>-443</c:v>
                </c:pt>
                <c:pt idx="73">
                  <c:v>-436</c:v>
                </c:pt>
                <c:pt idx="74">
                  <c:v>-430</c:v>
                </c:pt>
                <c:pt idx="75">
                  <c:v>-426</c:v>
                </c:pt>
                <c:pt idx="76">
                  <c:v>-416</c:v>
                </c:pt>
                <c:pt idx="77">
                  <c:v>-410</c:v>
                </c:pt>
                <c:pt idx="78">
                  <c:v>-393</c:v>
                </c:pt>
                <c:pt idx="79">
                  <c:v>-387</c:v>
                </c:pt>
                <c:pt idx="80">
                  <c:v>-384</c:v>
                </c:pt>
                <c:pt idx="81">
                  <c:v>-381</c:v>
                </c:pt>
                <c:pt idx="82">
                  <c:v>-378</c:v>
                </c:pt>
                <c:pt idx="83">
                  <c:v>-371</c:v>
                </c:pt>
                <c:pt idx="84">
                  <c:v>-366</c:v>
                </c:pt>
                <c:pt idx="85">
                  <c:v>-361</c:v>
                </c:pt>
                <c:pt idx="86">
                  <c:v>-356</c:v>
                </c:pt>
                <c:pt idx="87">
                  <c:v>-353</c:v>
                </c:pt>
                <c:pt idx="88">
                  <c:v>-340</c:v>
                </c:pt>
                <c:pt idx="89">
                  <c:v>-334</c:v>
                </c:pt>
                <c:pt idx="90">
                  <c:v>-328</c:v>
                </c:pt>
                <c:pt idx="91">
                  <c:v>-322</c:v>
                </c:pt>
                <c:pt idx="92">
                  <c:v>-316</c:v>
                </c:pt>
                <c:pt idx="93">
                  <c:v>-308</c:v>
                </c:pt>
                <c:pt idx="94">
                  <c:v>-304</c:v>
                </c:pt>
                <c:pt idx="95">
                  <c:v>-299</c:v>
                </c:pt>
                <c:pt idx="96">
                  <c:v>-294</c:v>
                </c:pt>
                <c:pt idx="97">
                  <c:v>-279</c:v>
                </c:pt>
                <c:pt idx="98">
                  <c:v>-266</c:v>
                </c:pt>
                <c:pt idx="99">
                  <c:v>-262</c:v>
                </c:pt>
                <c:pt idx="100">
                  <c:v>-257</c:v>
                </c:pt>
                <c:pt idx="101">
                  <c:v>-252</c:v>
                </c:pt>
                <c:pt idx="102">
                  <c:v>-252</c:v>
                </c:pt>
                <c:pt idx="103">
                  <c:v>-248</c:v>
                </c:pt>
                <c:pt idx="104">
                  <c:v>-241</c:v>
                </c:pt>
                <c:pt idx="105">
                  <c:v>-236</c:v>
                </c:pt>
                <c:pt idx="106">
                  <c:v>-233</c:v>
                </c:pt>
                <c:pt idx="107">
                  <c:v>-233</c:v>
                </c:pt>
                <c:pt idx="108">
                  <c:v>-224</c:v>
                </c:pt>
                <c:pt idx="109">
                  <c:v>-224</c:v>
                </c:pt>
                <c:pt idx="110">
                  <c:v>-216</c:v>
                </c:pt>
                <c:pt idx="111">
                  <c:v>-212</c:v>
                </c:pt>
                <c:pt idx="112">
                  <c:v>-208</c:v>
                </c:pt>
                <c:pt idx="113">
                  <c:v>-203</c:v>
                </c:pt>
                <c:pt idx="114">
                  <c:v>-199</c:v>
                </c:pt>
                <c:pt idx="115">
                  <c:v>-193</c:v>
                </c:pt>
                <c:pt idx="116">
                  <c:v>-193</c:v>
                </c:pt>
                <c:pt idx="117">
                  <c:v>-185</c:v>
                </c:pt>
                <c:pt idx="118">
                  <c:v>-173</c:v>
                </c:pt>
                <c:pt idx="119">
                  <c:v>-170</c:v>
                </c:pt>
                <c:pt idx="120">
                  <c:v>-166</c:v>
                </c:pt>
                <c:pt idx="121">
                  <c:v>-164</c:v>
                </c:pt>
                <c:pt idx="122">
                  <c:v>-162</c:v>
                </c:pt>
                <c:pt idx="123">
                  <c:v>-159</c:v>
                </c:pt>
                <c:pt idx="124">
                  <c:v>-157</c:v>
                </c:pt>
                <c:pt idx="125">
                  <c:v>-155</c:v>
                </c:pt>
                <c:pt idx="126">
                  <c:v>-153</c:v>
                </c:pt>
                <c:pt idx="127">
                  <c:v>-151</c:v>
                </c:pt>
                <c:pt idx="128">
                  <c:v>-149</c:v>
                </c:pt>
                <c:pt idx="129">
                  <c:v>-146</c:v>
                </c:pt>
                <c:pt idx="130">
                  <c:v>-143</c:v>
                </c:pt>
                <c:pt idx="131">
                  <c:v>-137</c:v>
                </c:pt>
                <c:pt idx="132">
                  <c:v>-134</c:v>
                </c:pt>
                <c:pt idx="133">
                  <c:v>-134</c:v>
                </c:pt>
                <c:pt idx="134">
                  <c:v>-130</c:v>
                </c:pt>
                <c:pt idx="135">
                  <c:v>-129</c:v>
                </c:pt>
                <c:pt idx="136">
                  <c:v>-120</c:v>
                </c:pt>
                <c:pt idx="137">
                  <c:v>-116</c:v>
                </c:pt>
                <c:pt idx="138">
                  <c:v>-111</c:v>
                </c:pt>
                <c:pt idx="139">
                  <c:v>-108</c:v>
                </c:pt>
                <c:pt idx="140">
                  <c:v>-101</c:v>
                </c:pt>
                <c:pt idx="141">
                  <c:v>-101</c:v>
                </c:pt>
                <c:pt idx="142">
                  <c:v>-97</c:v>
                </c:pt>
                <c:pt idx="143">
                  <c:v>-93</c:v>
                </c:pt>
                <c:pt idx="144">
                  <c:v>-86</c:v>
                </c:pt>
                <c:pt idx="145">
                  <c:v>-81</c:v>
                </c:pt>
                <c:pt idx="146">
                  <c:v>-81</c:v>
                </c:pt>
                <c:pt idx="147">
                  <c:v>-81</c:v>
                </c:pt>
                <c:pt idx="148">
                  <c:v>-78</c:v>
                </c:pt>
                <c:pt idx="149">
                  <c:v>-78</c:v>
                </c:pt>
                <c:pt idx="150">
                  <c:v>-69</c:v>
                </c:pt>
                <c:pt idx="151">
                  <c:v>-69</c:v>
                </c:pt>
                <c:pt idx="152">
                  <c:v>-69</c:v>
                </c:pt>
                <c:pt idx="153">
                  <c:v>-59</c:v>
                </c:pt>
                <c:pt idx="154">
                  <c:v>-53</c:v>
                </c:pt>
                <c:pt idx="155">
                  <c:v>-43</c:v>
                </c:pt>
                <c:pt idx="156">
                  <c:v>-39</c:v>
                </c:pt>
                <c:pt idx="157">
                  <c:v>-28</c:v>
                </c:pt>
                <c:pt idx="158">
                  <c:v>-23</c:v>
                </c:pt>
                <c:pt idx="159">
                  <c:v>-20</c:v>
                </c:pt>
                <c:pt idx="160">
                  <c:v>-10</c:v>
                </c:pt>
                <c:pt idx="161">
                  <c:v>-5</c:v>
                </c:pt>
                <c:pt idx="162">
                  <c:v>0</c:v>
                </c:pt>
              </c:numCache>
            </c:numRef>
          </c:xVal>
          <c:yVal>
            <c:numRef>
              <c:f>'frances geo'!$I$2:$I$164</c:f>
              <c:numCache>
                <c:ptCount val="163"/>
                <c:pt idx="0">
                  <c:v>233</c:v>
                </c:pt>
                <c:pt idx="1">
                  <c:v>233</c:v>
                </c:pt>
                <c:pt idx="2">
                  <c:v>233</c:v>
                </c:pt>
                <c:pt idx="3">
                  <c:v>1340</c:v>
                </c:pt>
                <c:pt idx="4">
                  <c:v>1480</c:v>
                </c:pt>
                <c:pt idx="5">
                  <c:v>962</c:v>
                </c:pt>
                <c:pt idx="6">
                  <c:v>962</c:v>
                </c:pt>
                <c:pt idx="7">
                  <c:v>962</c:v>
                </c:pt>
                <c:pt idx="8">
                  <c:v>893</c:v>
                </c:pt>
                <c:pt idx="9">
                  <c:v>870</c:v>
                </c:pt>
                <c:pt idx="10">
                  <c:v>960</c:v>
                </c:pt>
                <c:pt idx="11">
                  <c:v>790</c:v>
                </c:pt>
                <c:pt idx="12">
                  <c:v>720</c:v>
                </c:pt>
                <c:pt idx="13">
                  <c:v>801</c:v>
                </c:pt>
                <c:pt idx="14">
                  <c:v>550</c:v>
                </c:pt>
                <c:pt idx="15">
                  <c:v>460</c:v>
                </c:pt>
                <c:pt idx="16">
                  <c:v>460</c:v>
                </c:pt>
                <c:pt idx="17">
                  <c:v>480</c:v>
                </c:pt>
                <c:pt idx="18">
                  <c:v>440</c:v>
                </c:pt>
                <c:pt idx="19">
                  <c:v>440</c:v>
                </c:pt>
                <c:pt idx="20">
                  <c:v>600</c:v>
                </c:pt>
                <c:pt idx="21">
                  <c:v>780</c:v>
                </c:pt>
                <c:pt idx="22">
                  <c:v>500</c:v>
                </c:pt>
                <c:pt idx="23">
                  <c:v>450</c:v>
                </c:pt>
                <c:pt idx="24">
                  <c:v>450</c:v>
                </c:pt>
                <c:pt idx="25">
                  <c:v>397</c:v>
                </c:pt>
                <c:pt idx="26">
                  <c:v>440</c:v>
                </c:pt>
                <c:pt idx="27">
                  <c:v>440</c:v>
                </c:pt>
                <c:pt idx="28">
                  <c:v>420</c:v>
                </c:pt>
                <c:pt idx="29">
                  <c:v>430</c:v>
                </c:pt>
                <c:pt idx="30">
                  <c:v>420</c:v>
                </c:pt>
                <c:pt idx="31">
                  <c:v>420</c:v>
                </c:pt>
                <c:pt idx="32">
                  <c:v>500</c:v>
                </c:pt>
                <c:pt idx="33">
                  <c:v>580</c:v>
                </c:pt>
                <c:pt idx="34">
                  <c:v>470</c:v>
                </c:pt>
                <c:pt idx="35">
                  <c:v>470</c:v>
                </c:pt>
                <c:pt idx="36">
                  <c:v>490</c:v>
                </c:pt>
                <c:pt idx="37">
                  <c:v>520</c:v>
                </c:pt>
                <c:pt idx="38">
                  <c:v>460</c:v>
                </c:pt>
                <c:pt idx="39">
                  <c:v>390</c:v>
                </c:pt>
                <c:pt idx="40">
                  <c:v>390</c:v>
                </c:pt>
                <c:pt idx="41">
                  <c:v>390</c:v>
                </c:pt>
                <c:pt idx="42">
                  <c:v>550</c:v>
                </c:pt>
                <c:pt idx="43">
                  <c:v>715</c:v>
                </c:pt>
                <c:pt idx="44">
                  <c:v>485</c:v>
                </c:pt>
                <c:pt idx="45">
                  <c:v>620</c:v>
                </c:pt>
                <c:pt idx="46">
                  <c:v>650</c:v>
                </c:pt>
                <c:pt idx="47">
                  <c:v>730</c:v>
                </c:pt>
                <c:pt idx="48">
                  <c:v>750</c:v>
                </c:pt>
                <c:pt idx="49">
                  <c:v>780</c:v>
                </c:pt>
                <c:pt idx="50">
                  <c:v>780</c:v>
                </c:pt>
                <c:pt idx="51">
                  <c:v>780</c:v>
                </c:pt>
                <c:pt idx="52">
                  <c:v>830</c:v>
                </c:pt>
                <c:pt idx="53">
                  <c:v>900</c:v>
                </c:pt>
                <c:pt idx="54">
                  <c:v>950</c:v>
                </c:pt>
                <c:pt idx="55">
                  <c:v>1160</c:v>
                </c:pt>
                <c:pt idx="56">
                  <c:v>1100</c:v>
                </c:pt>
                <c:pt idx="57">
                  <c:v>1040</c:v>
                </c:pt>
                <c:pt idx="58">
                  <c:v>840</c:v>
                </c:pt>
                <c:pt idx="59">
                  <c:v>850</c:v>
                </c:pt>
                <c:pt idx="60">
                  <c:v>850</c:v>
                </c:pt>
                <c:pt idx="61">
                  <c:v>850</c:v>
                </c:pt>
                <c:pt idx="62">
                  <c:v>860</c:v>
                </c:pt>
                <c:pt idx="63">
                  <c:v>865</c:v>
                </c:pt>
                <c:pt idx="64">
                  <c:v>870</c:v>
                </c:pt>
                <c:pt idx="65">
                  <c:v>875</c:v>
                </c:pt>
                <c:pt idx="66">
                  <c:v>910</c:v>
                </c:pt>
                <c:pt idx="67">
                  <c:v>910</c:v>
                </c:pt>
                <c:pt idx="68">
                  <c:v>900</c:v>
                </c:pt>
                <c:pt idx="69">
                  <c:v>900</c:v>
                </c:pt>
                <c:pt idx="70">
                  <c:v>810</c:v>
                </c:pt>
                <c:pt idx="71">
                  <c:v>800</c:v>
                </c:pt>
                <c:pt idx="72">
                  <c:v>785</c:v>
                </c:pt>
                <c:pt idx="73">
                  <c:v>815</c:v>
                </c:pt>
                <c:pt idx="74">
                  <c:v>800</c:v>
                </c:pt>
                <c:pt idx="75">
                  <c:v>805</c:v>
                </c:pt>
                <c:pt idx="76">
                  <c:v>820</c:v>
                </c:pt>
                <c:pt idx="77">
                  <c:v>830</c:v>
                </c:pt>
                <c:pt idx="78">
                  <c:v>890</c:v>
                </c:pt>
                <c:pt idx="79">
                  <c:v>900</c:v>
                </c:pt>
                <c:pt idx="80">
                  <c:v>910</c:v>
                </c:pt>
                <c:pt idx="81">
                  <c:v>870</c:v>
                </c:pt>
                <c:pt idx="82">
                  <c:v>860</c:v>
                </c:pt>
                <c:pt idx="83">
                  <c:v>840</c:v>
                </c:pt>
                <c:pt idx="84">
                  <c:v>840</c:v>
                </c:pt>
                <c:pt idx="85">
                  <c:v>850</c:v>
                </c:pt>
                <c:pt idx="86">
                  <c:v>900</c:v>
                </c:pt>
                <c:pt idx="87">
                  <c:v>870</c:v>
                </c:pt>
                <c:pt idx="88">
                  <c:v>840</c:v>
                </c:pt>
                <c:pt idx="89">
                  <c:v>800</c:v>
                </c:pt>
                <c:pt idx="90">
                  <c:v>810</c:v>
                </c:pt>
                <c:pt idx="91">
                  <c:v>870</c:v>
                </c:pt>
                <c:pt idx="92">
                  <c:v>840</c:v>
                </c:pt>
                <c:pt idx="93">
                  <c:v>925</c:v>
                </c:pt>
                <c:pt idx="94">
                  <c:v>925</c:v>
                </c:pt>
                <c:pt idx="95">
                  <c:v>925</c:v>
                </c:pt>
                <c:pt idx="96">
                  <c:v>925</c:v>
                </c:pt>
                <c:pt idx="97">
                  <c:v>900</c:v>
                </c:pt>
                <c:pt idx="98">
                  <c:v>830</c:v>
                </c:pt>
                <c:pt idx="99">
                  <c:v>830</c:v>
                </c:pt>
                <c:pt idx="100">
                  <c:v>880</c:v>
                </c:pt>
                <c:pt idx="101">
                  <c:v>970</c:v>
                </c:pt>
                <c:pt idx="102">
                  <c:v>970</c:v>
                </c:pt>
                <c:pt idx="103">
                  <c:v>1020</c:v>
                </c:pt>
                <c:pt idx="104">
                  <c:v>1150</c:v>
                </c:pt>
                <c:pt idx="105">
                  <c:v>1430</c:v>
                </c:pt>
                <c:pt idx="106">
                  <c:v>1504</c:v>
                </c:pt>
                <c:pt idx="107">
                  <c:v>1460</c:v>
                </c:pt>
                <c:pt idx="108">
                  <c:v>1160</c:v>
                </c:pt>
                <c:pt idx="109">
                  <c:v>900</c:v>
                </c:pt>
                <c:pt idx="110">
                  <c:v>600</c:v>
                </c:pt>
                <c:pt idx="111">
                  <c:v>500</c:v>
                </c:pt>
                <c:pt idx="112">
                  <c:v>510</c:v>
                </c:pt>
                <c:pt idx="113">
                  <c:v>510</c:v>
                </c:pt>
                <c:pt idx="114">
                  <c:v>460</c:v>
                </c:pt>
                <c:pt idx="115">
                  <c:v>460</c:v>
                </c:pt>
                <c:pt idx="116">
                  <c:v>490</c:v>
                </c:pt>
                <c:pt idx="117">
                  <c:v>510</c:v>
                </c:pt>
                <c:pt idx="118">
                  <c:v>900</c:v>
                </c:pt>
                <c:pt idx="119">
                  <c:v>530</c:v>
                </c:pt>
                <c:pt idx="120">
                  <c:v>550</c:v>
                </c:pt>
                <c:pt idx="121">
                  <c:v>590</c:v>
                </c:pt>
                <c:pt idx="122">
                  <c:v>630</c:v>
                </c:pt>
                <c:pt idx="123">
                  <c:v>930</c:v>
                </c:pt>
                <c:pt idx="124">
                  <c:v>1170</c:v>
                </c:pt>
                <c:pt idx="125">
                  <c:v>1320</c:v>
                </c:pt>
                <c:pt idx="126">
                  <c:v>1240</c:v>
                </c:pt>
                <c:pt idx="127">
                  <c:v>1290</c:v>
                </c:pt>
                <c:pt idx="128">
                  <c:v>1275</c:v>
                </c:pt>
                <c:pt idx="129">
                  <c:v>1330</c:v>
                </c:pt>
                <c:pt idx="130">
                  <c:v>1190</c:v>
                </c:pt>
                <c:pt idx="131">
                  <c:v>970</c:v>
                </c:pt>
                <c:pt idx="132">
                  <c:v>650</c:v>
                </c:pt>
                <c:pt idx="133">
                  <c:v>680</c:v>
                </c:pt>
                <c:pt idx="134">
                  <c:v>680</c:v>
                </c:pt>
                <c:pt idx="135">
                  <c:v>740</c:v>
                </c:pt>
                <c:pt idx="136">
                  <c:v>740</c:v>
                </c:pt>
                <c:pt idx="137">
                  <c:v>480</c:v>
                </c:pt>
                <c:pt idx="138">
                  <c:v>480</c:v>
                </c:pt>
                <c:pt idx="139">
                  <c:v>670</c:v>
                </c:pt>
                <c:pt idx="140">
                  <c:v>670</c:v>
                </c:pt>
                <c:pt idx="141">
                  <c:v>660</c:v>
                </c:pt>
                <c:pt idx="142">
                  <c:v>500</c:v>
                </c:pt>
                <c:pt idx="143">
                  <c:v>370</c:v>
                </c:pt>
                <c:pt idx="144">
                  <c:v>500</c:v>
                </c:pt>
                <c:pt idx="145">
                  <c:v>710</c:v>
                </c:pt>
                <c:pt idx="146">
                  <c:v>710</c:v>
                </c:pt>
                <c:pt idx="147">
                  <c:v>710</c:v>
                </c:pt>
                <c:pt idx="148">
                  <c:v>710</c:v>
                </c:pt>
                <c:pt idx="149">
                  <c:v>710</c:v>
                </c:pt>
                <c:pt idx="150">
                  <c:v>560</c:v>
                </c:pt>
                <c:pt idx="151">
                  <c:v>400</c:v>
                </c:pt>
                <c:pt idx="152">
                  <c:v>430</c:v>
                </c:pt>
                <c:pt idx="153">
                  <c:v>450</c:v>
                </c:pt>
                <c:pt idx="154">
                  <c:v>470</c:v>
                </c:pt>
                <c:pt idx="155">
                  <c:v>370</c:v>
                </c:pt>
                <c:pt idx="156">
                  <c:v>370</c:v>
                </c:pt>
                <c:pt idx="157">
                  <c:v>355</c:v>
                </c:pt>
                <c:pt idx="158">
                  <c:v>430</c:v>
                </c:pt>
                <c:pt idx="159">
                  <c:v>290</c:v>
                </c:pt>
                <c:pt idx="160">
                  <c:v>290</c:v>
                </c:pt>
                <c:pt idx="161">
                  <c:v>385</c:v>
                </c:pt>
                <c:pt idx="162">
                  <c:v>300</c:v>
                </c:pt>
              </c:numCache>
            </c:numRef>
          </c:yVal>
          <c:smooth val="1"/>
        </c:ser>
        <c:axId val="37045913"/>
        <c:axId val="64977762"/>
      </c:scatterChart>
      <c:valAx>
        <c:axId val="37045913"/>
        <c:scaling>
          <c:orientation val="minMax"/>
          <c:min val="-80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Times New Roman"/>
                <a:ea typeface="Times New Roman"/>
                <a:cs typeface="Times New Roman"/>
              </a:defRPr>
            </a:pPr>
          </a:p>
        </c:txPr>
        <c:crossAx val="64977762"/>
        <c:crossesAt val="0"/>
        <c:crossBetween val="midCat"/>
        <c:dispUnits/>
        <c:majorUnit val="100"/>
      </c:valAx>
      <c:valAx>
        <c:axId val="64977762"/>
        <c:scaling>
          <c:orientation val="minMax"/>
          <c:max val="1500"/>
        </c:scaling>
        <c:axPos val="l"/>
        <c:majorGridlines>
          <c:spPr>
            <a:ln w="3175">
              <a:solidFill>
                <a:srgbClr val="000000"/>
              </a:solidFill>
              <a:prstDash val="lgDashDot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Times New Roman"/>
                <a:ea typeface="Times New Roman"/>
                <a:cs typeface="Times New Roman"/>
              </a:defRPr>
            </a:pPr>
          </a:p>
        </c:txPr>
        <c:crossAx val="37045913"/>
        <c:crossesAt val="0"/>
        <c:crossBetween val="midCat"/>
        <c:dispUnits/>
        <c:majorUnit val="5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323850</xdr:colOff>
      <xdr:row>3</xdr:row>
      <xdr:rowOff>114300</xdr:rowOff>
    </xdr:to>
    <xdr:pic>
      <xdr:nvPicPr>
        <xdr:cNvPr id="1" name="Picture 2" descr="C:\Documenti\Immagini\Logobn3d.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8100" y="0"/>
          <a:ext cx="8953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2400300</xdr:colOff>
      <xdr:row>22</xdr:row>
      <xdr:rowOff>142875</xdr:rowOff>
    </xdr:from>
    <xdr:to>
      <xdr:col>6</xdr:col>
      <xdr:colOff>485775</xdr:colOff>
      <xdr:row>31</xdr:row>
      <xdr:rowOff>66675</xdr:rowOff>
    </xdr:to>
    <xdr:pic>
      <xdr:nvPicPr>
        <xdr:cNvPr id="1" name="Picture 1" descr="C:\Documenti\Immagini\Logobn3d.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933950" y="3705225"/>
          <a:ext cx="1304925" cy="1381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15</xdr:col>
      <xdr:colOff>295275</xdr:colOff>
      <xdr:row>10</xdr:row>
      <xdr:rowOff>9525</xdr:rowOff>
    </xdr:to>
    <xdr:graphicFrame>
      <xdr:nvGraphicFramePr>
        <xdr:cNvPr id="1" name="Chart 1"/>
        <xdr:cNvGraphicFramePr/>
      </xdr:nvGraphicFramePr>
      <xdr:xfrm>
        <a:off x="47625" y="47625"/>
        <a:ext cx="9391650" cy="1866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152400</xdr:rowOff>
    </xdr:from>
    <xdr:to>
      <xdr:col>15</xdr:col>
      <xdr:colOff>285750</xdr:colOff>
      <xdr:row>17</xdr:row>
      <xdr:rowOff>66675</xdr:rowOff>
    </xdr:to>
    <xdr:graphicFrame>
      <xdr:nvGraphicFramePr>
        <xdr:cNvPr id="2" name="Chart 2"/>
        <xdr:cNvGraphicFramePr/>
      </xdr:nvGraphicFramePr>
      <xdr:xfrm>
        <a:off x="0" y="2057400"/>
        <a:ext cx="9429750" cy="12477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llegrinando.it/" TargetMode="External" /><Relationship Id="rId2" Type="http://schemas.openxmlformats.org/officeDocument/2006/relationships/hyperlink" Target="mailto:piro@piropir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28"/>
  <sheetViews>
    <sheetView tabSelected="1" zoomScale="139" zoomScaleNormal="139" zoomScalePageLayoutView="0" workbookViewId="0" topLeftCell="A1">
      <selection activeCell="C6" sqref="C6"/>
    </sheetView>
  </sheetViews>
  <sheetFormatPr defaultColWidth="9.140625" defaultRowHeight="15"/>
  <cols>
    <col min="1" max="1" width="9.140625" style="20" customWidth="1"/>
    <col min="2" max="2" width="32.28125" style="20" bestFit="1" customWidth="1"/>
    <col min="3" max="3" width="31.7109375" style="20" customWidth="1"/>
    <col min="4" max="4" width="6.140625" style="20" bestFit="1" customWidth="1"/>
    <col min="5" max="5" width="7.7109375" style="20" customWidth="1"/>
    <col min="6" max="14" width="2.7109375" style="20" bestFit="1" customWidth="1"/>
    <col min="15" max="15" width="3.00390625" style="20" bestFit="1" customWidth="1"/>
    <col min="16" max="16" width="6.7109375" style="20" bestFit="1" customWidth="1"/>
    <col min="17" max="16384" width="9.140625" style="20" customWidth="1"/>
  </cols>
  <sheetData>
    <row r="1" ht="15"/>
    <row r="2" ht="34.5" thickBot="1">
      <c r="C2" s="59" t="s">
        <v>20</v>
      </c>
    </row>
    <row r="3" spans="3:4" ht="23.25" thickBot="1">
      <c r="C3" s="97" t="s">
        <v>21</v>
      </c>
      <c r="D3" s="98">
        <v>41355</v>
      </c>
    </row>
    <row r="4" ht="15"/>
    <row r="5" spans="2:3" ht="23.25">
      <c r="B5" s="59" t="s">
        <v>19</v>
      </c>
      <c r="C5" s="59" t="s">
        <v>23</v>
      </c>
    </row>
    <row r="6" ht="23.25">
      <c r="B6" s="59" t="s">
        <v>104</v>
      </c>
    </row>
    <row r="7" ht="15">
      <c r="B7" s="73" t="s">
        <v>106</v>
      </c>
    </row>
    <row r="8" spans="2:3" ht="34.5">
      <c r="B8" s="59" t="s">
        <v>40</v>
      </c>
      <c r="C8" s="59" t="s">
        <v>22</v>
      </c>
    </row>
    <row r="9" spans="2:3" ht="57">
      <c r="B9" s="59" t="s">
        <v>105</v>
      </c>
      <c r="C9" s="59" t="s">
        <v>1078</v>
      </c>
    </row>
    <row r="10" ht="25.5" customHeight="1">
      <c r="C10" s="59"/>
    </row>
    <row r="11" spans="2:3" ht="15">
      <c r="B11" s="59" t="s">
        <v>41</v>
      </c>
      <c r="C11" s="59"/>
    </row>
    <row r="12" spans="2:3" ht="15">
      <c r="B12" s="73" t="s">
        <v>1175</v>
      </c>
      <c r="C12" s="59"/>
    </row>
    <row r="13" spans="1:3" ht="23.25">
      <c r="A13" s="68" t="s">
        <v>640</v>
      </c>
      <c r="B13" s="59" t="s">
        <v>36</v>
      </c>
      <c r="C13" s="86" t="s">
        <v>107</v>
      </c>
    </row>
    <row r="14" spans="1:3" ht="27">
      <c r="A14" s="70" t="s">
        <v>639</v>
      </c>
      <c r="B14" s="59" t="s">
        <v>25</v>
      </c>
      <c r="C14" s="59"/>
    </row>
    <row r="15" spans="1:3" ht="23.25">
      <c r="A15" s="1" t="s">
        <v>638</v>
      </c>
      <c r="B15" s="59" t="s">
        <v>31</v>
      </c>
      <c r="C15" s="59"/>
    </row>
    <row r="16" spans="1:2" ht="27">
      <c r="A16" s="1" t="s">
        <v>637</v>
      </c>
      <c r="B16" s="59" t="s">
        <v>26</v>
      </c>
    </row>
    <row r="17" spans="1:2" ht="34.5">
      <c r="A17" s="72" t="s">
        <v>29</v>
      </c>
      <c r="B17" s="59" t="s">
        <v>27</v>
      </c>
    </row>
    <row r="18" spans="1:2" ht="18">
      <c r="A18" s="1" t="s">
        <v>634</v>
      </c>
      <c r="B18" s="59" t="s">
        <v>30</v>
      </c>
    </row>
    <row r="19" spans="1:3" ht="24.75" customHeight="1">
      <c r="A19" s="1">
        <v>35</v>
      </c>
      <c r="B19" s="88" t="s">
        <v>34</v>
      </c>
      <c r="C19" s="88" t="s">
        <v>35</v>
      </c>
    </row>
    <row r="20" spans="1:3" ht="24.75" customHeight="1">
      <c r="A20" s="21">
        <v>30</v>
      </c>
      <c r="B20" s="88"/>
      <c r="C20" s="88"/>
    </row>
    <row r="21" spans="1:3" ht="24.75" customHeight="1">
      <c r="A21" s="21">
        <v>25</v>
      </c>
      <c r="B21" s="88"/>
      <c r="C21" s="88"/>
    </row>
    <row r="22" spans="1:2" ht="27">
      <c r="A22" s="69" t="s">
        <v>636</v>
      </c>
      <c r="B22" s="59" t="s">
        <v>33</v>
      </c>
    </row>
    <row r="23" spans="1:3" ht="27.75">
      <c r="A23" s="67" t="s">
        <v>635</v>
      </c>
      <c r="B23" s="59" t="s">
        <v>32</v>
      </c>
      <c r="C23" s="59" t="s">
        <v>37</v>
      </c>
    </row>
    <row r="27" spans="2:12" ht="145.5">
      <c r="B27" s="21"/>
      <c r="C27" s="21"/>
      <c r="D27" s="21"/>
      <c r="E27" s="21"/>
      <c r="F27" s="21"/>
      <c r="G27" s="21"/>
      <c r="H27" s="21"/>
      <c r="I27" s="21"/>
      <c r="J27" s="21"/>
      <c r="K27" s="21" t="s">
        <v>24</v>
      </c>
      <c r="L27" s="21"/>
    </row>
    <row r="28" spans="2:12" ht="15">
      <c r="B28" s="21"/>
      <c r="C28" s="21"/>
      <c r="D28" s="21"/>
      <c r="E28" s="21"/>
      <c r="F28" s="21"/>
      <c r="G28" s="21"/>
      <c r="H28" s="21"/>
      <c r="I28" s="21"/>
      <c r="J28" s="21"/>
      <c r="K28" s="21"/>
      <c r="L28" s="21"/>
    </row>
  </sheetData>
  <sheetProtection/>
  <mergeCells count="2">
    <mergeCell ref="B19:B21"/>
    <mergeCell ref="C19:C21"/>
  </mergeCells>
  <conditionalFormatting sqref="A22">
    <cfRule type="cellIs" priority="1" dxfId="20" operator="equal" stopIfTrue="1">
      <formula>0</formula>
    </cfRule>
  </conditionalFormatting>
  <conditionalFormatting sqref="B27:L28">
    <cfRule type="cellIs" priority="2" dxfId="21" operator="equal" stopIfTrue="1">
      <formula>B26</formula>
    </cfRule>
  </conditionalFormatting>
  <conditionalFormatting sqref="A18:A21">
    <cfRule type="cellIs" priority="3" dxfId="21" operator="equal" stopIfTrue="1">
      <formula>E12</formula>
    </cfRule>
  </conditionalFormatting>
  <conditionalFormatting sqref="A13:A16">
    <cfRule type="cellIs" priority="4" dxfId="21" operator="equal" stopIfTrue="1">
      <formula>E9</formula>
    </cfRule>
  </conditionalFormatting>
  <hyperlinks>
    <hyperlink ref="B7" r:id="rId1" display="www.pellegrinando.it"/>
    <hyperlink ref="B12" r:id="rId2" display="piro@piropiro.org"/>
  </hyperlinks>
  <printOptions/>
  <pageMargins left="0.75" right="0.75" top="1" bottom="1" header="0.5" footer="0.5"/>
  <pageSetup orientation="landscape" paperSize="11" r:id="rId4"/>
  <drawing r:id="rId3"/>
</worksheet>
</file>

<file path=xl/worksheets/sheet10.xml><?xml version="1.0" encoding="utf-8"?>
<worksheet xmlns="http://schemas.openxmlformats.org/spreadsheetml/2006/main" xmlns:r="http://schemas.openxmlformats.org/officeDocument/2006/relationships">
  <dimension ref="B13:P37"/>
  <sheetViews>
    <sheetView zoomScale="75" zoomScaleNormal="75" zoomScalePageLayoutView="0" workbookViewId="0" topLeftCell="A1">
      <selection activeCell="B37" sqref="B37"/>
    </sheetView>
  </sheetViews>
  <sheetFormatPr defaultColWidth="9.140625" defaultRowHeight="15"/>
  <cols>
    <col min="1" max="15" width="9.140625" style="20" customWidth="1"/>
    <col min="16" max="16" width="4.7109375" style="20" customWidth="1"/>
    <col min="17" max="16384" width="9.140625" style="20" customWidth="1"/>
  </cols>
  <sheetData>
    <row r="13" ht="15">
      <c r="P13" s="20" t="s">
        <v>405</v>
      </c>
    </row>
    <row r="37" ht="15.75">
      <c r="B37" s="87" t="s">
        <v>108</v>
      </c>
    </row>
  </sheetData>
  <sheetProtection/>
  <printOptions/>
  <pageMargins left="0.14" right="0.46" top="0.2" bottom="1" header="0.14" footer="0.5"/>
  <pageSetup orientation="landscape" paperSize="9" r:id="rId2"/>
  <drawing r:id="rId1"/>
</worksheet>
</file>

<file path=xl/worksheets/sheet11.xml><?xml version="1.0" encoding="utf-8"?>
<worksheet xmlns="http://schemas.openxmlformats.org/spreadsheetml/2006/main" xmlns:r="http://schemas.openxmlformats.org/officeDocument/2006/relationships">
  <dimension ref="A2:A38"/>
  <sheetViews>
    <sheetView zoomScalePageLayoutView="0" workbookViewId="0" topLeftCell="A1">
      <pane ySplit="1" topLeftCell="A2" activePane="bottomLeft" state="frozen"/>
      <selection pane="topLeft" activeCell="A1" sqref="A1"/>
      <selection pane="bottomLeft" activeCell="A11" sqref="A2:A11"/>
    </sheetView>
  </sheetViews>
  <sheetFormatPr defaultColWidth="9.140625" defaultRowHeight="15"/>
  <cols>
    <col min="1" max="1" width="33.57421875" style="4" bestFit="1" customWidth="1"/>
    <col min="2" max="16384" width="9.140625" style="4" customWidth="1"/>
  </cols>
  <sheetData>
    <row r="2" ht="10.5">
      <c r="A2" s="75" t="s">
        <v>1079</v>
      </c>
    </row>
    <row r="3" ht="11.25">
      <c r="A3" s="74" t="s">
        <v>1080</v>
      </c>
    </row>
    <row r="4" ht="11.25">
      <c r="A4" s="74" t="s">
        <v>1081</v>
      </c>
    </row>
    <row r="5" ht="11.25">
      <c r="A5" s="74"/>
    </row>
    <row r="6" ht="11.25">
      <c r="A6" s="74" t="s">
        <v>1082</v>
      </c>
    </row>
    <row r="7" ht="11.25">
      <c r="A7" s="74" t="s">
        <v>1083</v>
      </c>
    </row>
    <row r="8" ht="11.25">
      <c r="A8" s="74" t="s">
        <v>1084</v>
      </c>
    </row>
    <row r="9" ht="11.25">
      <c r="A9" s="74" t="s">
        <v>1085</v>
      </c>
    </row>
    <row r="10" ht="11.25">
      <c r="A10" s="74" t="s">
        <v>1086</v>
      </c>
    </row>
    <row r="11" ht="11.25">
      <c r="A11" s="74" t="s">
        <v>1087</v>
      </c>
    </row>
    <row r="19" ht="9">
      <c r="A19" s="4" t="s">
        <v>1106</v>
      </c>
    </row>
    <row r="20" ht="9">
      <c r="A20" s="4" t="s">
        <v>1088</v>
      </c>
    </row>
    <row r="21" ht="9">
      <c r="A21" s="4" t="s">
        <v>1107</v>
      </c>
    </row>
    <row r="22" ht="9">
      <c r="A22" s="4" t="s">
        <v>1089</v>
      </c>
    </row>
    <row r="23" ht="9">
      <c r="A23" s="4" t="s">
        <v>1090</v>
      </c>
    </row>
    <row r="24" ht="9">
      <c r="A24" s="4" t="s">
        <v>1091</v>
      </c>
    </row>
    <row r="25" ht="9">
      <c r="A25" s="4" t="s">
        <v>1092</v>
      </c>
    </row>
    <row r="26" ht="9">
      <c r="A26" s="4" t="s">
        <v>1093</v>
      </c>
    </row>
    <row r="27" ht="9">
      <c r="A27" s="4" t="s">
        <v>1094</v>
      </c>
    </row>
    <row r="28" ht="9">
      <c r="A28" s="4" t="s">
        <v>1095</v>
      </c>
    </row>
    <row r="29" ht="9">
      <c r="A29" s="4" t="s">
        <v>1096</v>
      </c>
    </row>
    <row r="30" ht="9">
      <c r="A30" s="4" t="s">
        <v>1097</v>
      </c>
    </row>
    <row r="31" ht="9">
      <c r="A31" s="4" t="s">
        <v>1098</v>
      </c>
    </row>
    <row r="32" ht="9">
      <c r="A32" s="4" t="s">
        <v>1099</v>
      </c>
    </row>
    <row r="33" ht="9">
      <c r="A33" s="4" t="s">
        <v>1100</v>
      </c>
    </row>
    <row r="34" ht="9">
      <c r="A34" s="4" t="s">
        <v>1101</v>
      </c>
    </row>
    <row r="35" ht="9">
      <c r="A35" s="4" t="s">
        <v>1102</v>
      </c>
    </row>
    <row r="36" ht="9">
      <c r="A36" s="4" t="s">
        <v>1103</v>
      </c>
    </row>
    <row r="37" ht="9">
      <c r="A37" s="4" t="s">
        <v>1104</v>
      </c>
    </row>
    <row r="38" ht="9">
      <c r="A38" s="4" t="s">
        <v>1105</v>
      </c>
    </row>
  </sheetData>
  <sheetProtection/>
  <printOptions/>
  <pageMargins left="0.1968503937007874" right="0.1968503937007874" top="0.1968503937007874" bottom="0.1968503937007874" header="0" footer="0"/>
  <pageSetup orientation="landscape" paperSize="11" r:id="rId1"/>
</worksheet>
</file>

<file path=xl/worksheets/sheet12.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cols>
    <col min="1" max="1" width="48.8515625" style="77" customWidth="1"/>
    <col min="2" max="2" width="47.140625" style="77" customWidth="1"/>
    <col min="3" max="16384" width="9.140625" style="77" customWidth="1"/>
  </cols>
  <sheetData>
    <row r="1" spans="1:2" ht="21.75">
      <c r="A1" s="78" t="s">
        <v>1118</v>
      </c>
      <c r="B1" s="79" t="s">
        <v>1114</v>
      </c>
    </row>
    <row r="2" spans="1:2" ht="11.25">
      <c r="A2" s="80"/>
      <c r="B2" s="80"/>
    </row>
    <row r="3" spans="1:2" ht="11.25">
      <c r="A3" s="81" t="s">
        <v>1108</v>
      </c>
      <c r="B3" s="79" t="s">
        <v>1115</v>
      </c>
    </row>
    <row r="4" spans="1:2" ht="11.25">
      <c r="A4" s="81" t="s">
        <v>1109</v>
      </c>
      <c r="B4" s="80"/>
    </row>
    <row r="5" spans="1:2" ht="21.75">
      <c r="A5" s="80"/>
      <c r="B5" s="79" t="s">
        <v>1116</v>
      </c>
    </row>
    <row r="6" spans="1:2" ht="11.25">
      <c r="A6" s="80"/>
      <c r="B6" s="79"/>
    </row>
    <row r="7" spans="1:2" ht="90.75">
      <c r="A7" s="76" t="s">
        <v>1110</v>
      </c>
      <c r="B7" s="76" t="s">
        <v>1112</v>
      </c>
    </row>
    <row r="8" spans="1:2" ht="135.75">
      <c r="A8" s="76" t="s">
        <v>1111</v>
      </c>
      <c r="B8" s="76" t="s">
        <v>1113</v>
      </c>
    </row>
    <row r="9" ht="11.25">
      <c r="B9" s="80"/>
    </row>
    <row r="10" ht="11.25">
      <c r="B10" s="80"/>
    </row>
    <row r="11" ht="11.25">
      <c r="B11" s="79" t="s">
        <v>1117</v>
      </c>
    </row>
  </sheetData>
  <sheetProtection/>
  <printOptions/>
  <pageMargins left="0.1968503937007874" right="0.1968503937007874" top="0.1968503937007874" bottom="0.1968503937007874" header="0" footer="0"/>
  <pageSetup orientation="landscape" paperSize="11"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5"/>
  <cols>
    <col min="1" max="16384" width="9.140625" style="4" customWidth="1"/>
  </cols>
  <sheetData/>
  <sheetProtection/>
  <printOptions/>
  <pageMargins left="0.1968503937007874" right="0.1968503937007874" top="0.1968503937007874" bottom="0.1968503937007874" header="0" footer="0"/>
  <pageSetup orientation="landscape" paperSize="11" r:id="rId1"/>
</worksheet>
</file>

<file path=xl/worksheets/sheet2.xml><?xml version="1.0" encoding="utf-8"?>
<worksheet xmlns="http://schemas.openxmlformats.org/spreadsheetml/2006/main" xmlns:r="http://schemas.openxmlformats.org/officeDocument/2006/relationships">
  <dimension ref="A1:G40"/>
  <sheetViews>
    <sheetView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5"/>
  <cols>
    <col min="1" max="1" width="9.28125" style="82" bestFit="1" customWidth="1"/>
    <col min="2" max="2" width="6.8515625" style="83" bestFit="1" customWidth="1"/>
    <col min="3" max="3" width="10.421875" style="83" customWidth="1"/>
    <col min="4" max="4" width="5.8515625" style="83" customWidth="1"/>
    <col min="5" max="5" width="5.57421875" style="83" customWidth="1"/>
    <col min="6" max="6" width="48.28125" style="83" customWidth="1"/>
    <col min="7" max="16384" width="9.140625" style="83" customWidth="1"/>
  </cols>
  <sheetData>
    <row r="1" spans="1:4" ht="12.75">
      <c r="A1" s="82" t="s">
        <v>635</v>
      </c>
      <c r="B1" s="82" t="s">
        <v>1297</v>
      </c>
      <c r="C1" s="82" t="s">
        <v>1298</v>
      </c>
      <c r="D1" s="82" t="s">
        <v>634</v>
      </c>
    </row>
    <row r="2" spans="1:2" ht="12.75">
      <c r="A2" s="82">
        <v>1</v>
      </c>
      <c r="B2" s="84">
        <f>intro!D3</f>
        <v>41355</v>
      </c>
    </row>
    <row r="3" spans="1:2" ht="12.75">
      <c r="A3" s="82">
        <f aca="true" t="shared" si="0" ref="A3:A31">A2+1</f>
        <v>2</v>
      </c>
      <c r="B3" s="84">
        <f aca="true" t="shared" si="1" ref="B3:B31">B2+1</f>
        <v>41356</v>
      </c>
    </row>
    <row r="4" spans="1:2" ht="12.75">
      <c r="A4" s="82">
        <f t="shared" si="0"/>
        <v>3</v>
      </c>
      <c r="B4" s="84">
        <f t="shared" si="1"/>
        <v>41357</v>
      </c>
    </row>
    <row r="5" spans="1:2" ht="12.75">
      <c r="A5" s="82">
        <f t="shared" si="0"/>
        <v>4</v>
      </c>
      <c r="B5" s="84">
        <f t="shared" si="1"/>
        <v>41358</v>
      </c>
    </row>
    <row r="6" spans="1:2" ht="12.75">
      <c r="A6" s="82">
        <f t="shared" si="0"/>
        <v>5</v>
      </c>
      <c r="B6" s="84">
        <f t="shared" si="1"/>
        <v>41359</v>
      </c>
    </row>
    <row r="7" spans="1:2" ht="12.75">
      <c r="A7" s="82">
        <f t="shared" si="0"/>
        <v>6</v>
      </c>
      <c r="B7" s="84">
        <f t="shared" si="1"/>
        <v>41360</v>
      </c>
    </row>
    <row r="8" spans="1:2" ht="12.75">
      <c r="A8" s="82">
        <f t="shared" si="0"/>
        <v>7</v>
      </c>
      <c r="B8" s="84">
        <f t="shared" si="1"/>
        <v>41361</v>
      </c>
    </row>
    <row r="9" spans="1:2" ht="12.75">
      <c r="A9" s="82">
        <f t="shared" si="0"/>
        <v>8</v>
      </c>
      <c r="B9" s="84">
        <f t="shared" si="1"/>
        <v>41362</v>
      </c>
    </row>
    <row r="10" spans="1:2" ht="12.75">
      <c r="A10" s="82">
        <f t="shared" si="0"/>
        <v>9</v>
      </c>
      <c r="B10" s="84">
        <f t="shared" si="1"/>
        <v>41363</v>
      </c>
    </row>
    <row r="11" spans="1:2" ht="12.75">
      <c r="A11" s="82">
        <f t="shared" si="0"/>
        <v>10</v>
      </c>
      <c r="B11" s="84">
        <f t="shared" si="1"/>
        <v>41364</v>
      </c>
    </row>
    <row r="12" spans="1:2" ht="12.75">
      <c r="A12" s="82">
        <f t="shared" si="0"/>
        <v>11</v>
      </c>
      <c r="B12" s="84">
        <f t="shared" si="1"/>
        <v>41365</v>
      </c>
    </row>
    <row r="13" spans="1:2" ht="12.75">
      <c r="A13" s="82">
        <f t="shared" si="0"/>
        <v>12</v>
      </c>
      <c r="B13" s="84">
        <f t="shared" si="1"/>
        <v>41366</v>
      </c>
    </row>
    <row r="14" spans="1:2" ht="12.75">
      <c r="A14" s="82">
        <f t="shared" si="0"/>
        <v>13</v>
      </c>
      <c r="B14" s="84">
        <f t="shared" si="1"/>
        <v>41367</v>
      </c>
    </row>
    <row r="15" spans="1:2" ht="12.75">
      <c r="A15" s="82">
        <f t="shared" si="0"/>
        <v>14</v>
      </c>
      <c r="B15" s="84">
        <f t="shared" si="1"/>
        <v>41368</v>
      </c>
    </row>
    <row r="16" spans="1:2" ht="12.75">
      <c r="A16" s="82">
        <f t="shared" si="0"/>
        <v>15</v>
      </c>
      <c r="B16" s="84">
        <f t="shared" si="1"/>
        <v>41369</v>
      </c>
    </row>
    <row r="17" spans="1:2" ht="12.75">
      <c r="A17" s="82">
        <f t="shared" si="0"/>
        <v>16</v>
      </c>
      <c r="B17" s="84">
        <f t="shared" si="1"/>
        <v>41370</v>
      </c>
    </row>
    <row r="18" spans="1:2" ht="12.75">
      <c r="A18" s="82">
        <f t="shared" si="0"/>
        <v>17</v>
      </c>
      <c r="B18" s="84">
        <f t="shared" si="1"/>
        <v>41371</v>
      </c>
    </row>
    <row r="19" spans="1:2" ht="12.75">
      <c r="A19" s="82">
        <f t="shared" si="0"/>
        <v>18</v>
      </c>
      <c r="B19" s="84">
        <f t="shared" si="1"/>
        <v>41372</v>
      </c>
    </row>
    <row r="20" spans="1:2" ht="12.75">
      <c r="A20" s="82">
        <f t="shared" si="0"/>
        <v>19</v>
      </c>
      <c r="B20" s="84">
        <f t="shared" si="1"/>
        <v>41373</v>
      </c>
    </row>
    <row r="21" spans="1:2" ht="12.75">
      <c r="A21" s="82">
        <f t="shared" si="0"/>
        <v>20</v>
      </c>
      <c r="B21" s="84">
        <f t="shared" si="1"/>
        <v>41374</v>
      </c>
    </row>
    <row r="22" spans="1:2" ht="12.75">
      <c r="A22" s="82">
        <f t="shared" si="0"/>
        <v>21</v>
      </c>
      <c r="B22" s="84">
        <f t="shared" si="1"/>
        <v>41375</v>
      </c>
    </row>
    <row r="23" spans="1:2" ht="12.75">
      <c r="A23" s="82">
        <f t="shared" si="0"/>
        <v>22</v>
      </c>
      <c r="B23" s="84">
        <f t="shared" si="1"/>
        <v>41376</v>
      </c>
    </row>
    <row r="24" spans="1:2" ht="12.75">
      <c r="A24" s="82">
        <f t="shared" si="0"/>
        <v>23</v>
      </c>
      <c r="B24" s="84">
        <f t="shared" si="1"/>
        <v>41377</v>
      </c>
    </row>
    <row r="25" spans="1:2" ht="12.75">
      <c r="A25" s="82">
        <f t="shared" si="0"/>
        <v>24</v>
      </c>
      <c r="B25" s="84">
        <f t="shared" si="1"/>
        <v>41378</v>
      </c>
    </row>
    <row r="26" spans="1:2" ht="12.75">
      <c r="A26" s="82">
        <f t="shared" si="0"/>
        <v>25</v>
      </c>
      <c r="B26" s="84">
        <f t="shared" si="1"/>
        <v>41379</v>
      </c>
    </row>
    <row r="27" spans="1:2" ht="12.75">
      <c r="A27" s="82">
        <f t="shared" si="0"/>
        <v>26</v>
      </c>
      <c r="B27" s="84">
        <f t="shared" si="1"/>
        <v>41380</v>
      </c>
    </row>
    <row r="28" spans="1:2" ht="12.75">
      <c r="A28" s="82">
        <f t="shared" si="0"/>
        <v>27</v>
      </c>
      <c r="B28" s="84">
        <f t="shared" si="1"/>
        <v>41381</v>
      </c>
    </row>
    <row r="29" spans="1:2" ht="12.75">
      <c r="A29" s="82">
        <f t="shared" si="0"/>
        <v>28</v>
      </c>
      <c r="B29" s="84">
        <f t="shared" si="1"/>
        <v>41382</v>
      </c>
    </row>
    <row r="30" spans="1:2" ht="12.75">
      <c r="A30" s="82">
        <f t="shared" si="0"/>
        <v>29</v>
      </c>
      <c r="B30" s="84">
        <f t="shared" si="1"/>
        <v>41383</v>
      </c>
    </row>
    <row r="31" spans="1:2" ht="12.75">
      <c r="A31" s="82">
        <f t="shared" si="0"/>
        <v>30</v>
      </c>
      <c r="B31" s="84">
        <f t="shared" si="1"/>
        <v>41384</v>
      </c>
    </row>
    <row r="32" spans="2:7" ht="12.75">
      <c r="B32" s="84"/>
      <c r="G32" s="85" t="s">
        <v>1299</v>
      </c>
    </row>
    <row r="33" ht="12.75">
      <c r="B33" s="84"/>
    </row>
    <row r="34" ht="12.75">
      <c r="B34" s="84"/>
    </row>
    <row r="35" ht="12.75">
      <c r="B35" s="84"/>
    </row>
    <row r="36" ht="12.75">
      <c r="B36" s="84"/>
    </row>
    <row r="37" ht="12.75">
      <c r="B37" s="84"/>
    </row>
    <row r="38" ht="12.75">
      <c r="B38" s="84"/>
    </row>
    <row r="39" ht="12.75">
      <c r="B39" s="84"/>
    </row>
    <row r="40" ht="12.75">
      <c r="B40" s="84"/>
    </row>
  </sheetData>
  <sheetProtection/>
  <printOptions gridLines="1"/>
  <pageMargins left="0.1968503937007874" right="0.1968503937007874" top="0.1968503937007874" bottom="0.13" header="0" footer="0.13"/>
  <pageSetup orientation="landscape" paperSize="11" r:id="rId2"/>
  <drawing r:id="rId1"/>
</worksheet>
</file>

<file path=xl/worksheets/sheet3.xml><?xml version="1.0" encoding="utf-8"?>
<worksheet xmlns="http://schemas.openxmlformats.org/spreadsheetml/2006/main" xmlns:r="http://schemas.openxmlformats.org/officeDocument/2006/relationships">
  <dimension ref="A1:M167"/>
  <sheetViews>
    <sheetView zoomScalePageLayoutView="0" workbookViewId="0" topLeftCell="A1">
      <pane ySplit="1" topLeftCell="A138" activePane="bottomLeft" state="frozen"/>
      <selection pane="topLeft" activeCell="A1" sqref="A1"/>
      <selection pane="bottomLeft" activeCell="M6" sqref="M6"/>
    </sheetView>
  </sheetViews>
  <sheetFormatPr defaultColWidth="9.140625" defaultRowHeight="15"/>
  <cols>
    <col min="1" max="1" width="2.7109375" style="18" customWidth="1"/>
    <col min="2" max="6" width="2.7109375" style="17" bestFit="1" customWidth="1"/>
    <col min="7" max="7" width="3.140625" style="17" bestFit="1" customWidth="1"/>
    <col min="8" max="8" width="3.7109375" style="17" bestFit="1" customWidth="1"/>
    <col min="9" max="10" width="3.8515625" style="6" bestFit="1" customWidth="1"/>
    <col min="11" max="11" width="4.140625" style="17" bestFit="1" customWidth="1"/>
    <col min="12" max="12" width="29.00390625" style="19" customWidth="1"/>
    <col min="13" max="13" width="34.7109375" style="50" customWidth="1"/>
    <col min="14" max="14" width="1.8515625" style="4" customWidth="1"/>
    <col min="15" max="16384" width="9.140625" style="4" customWidth="1"/>
  </cols>
  <sheetData>
    <row r="1" spans="1:13" ht="27.75">
      <c r="A1" s="1" t="s">
        <v>635</v>
      </c>
      <c r="B1" s="2" t="s">
        <v>636</v>
      </c>
      <c r="C1" s="1">
        <v>20</v>
      </c>
      <c r="D1" s="1">
        <v>25</v>
      </c>
      <c r="E1" s="1">
        <v>30</v>
      </c>
      <c r="F1" s="1">
        <v>35</v>
      </c>
      <c r="G1" s="1" t="s">
        <v>634</v>
      </c>
      <c r="H1" s="72" t="s">
        <v>28</v>
      </c>
      <c r="I1" s="21" t="s">
        <v>637</v>
      </c>
      <c r="J1" s="21" t="s">
        <v>638</v>
      </c>
      <c r="K1" s="3" t="s">
        <v>639</v>
      </c>
      <c r="L1" s="44" t="s">
        <v>640</v>
      </c>
      <c r="M1" s="26" t="s">
        <v>641</v>
      </c>
    </row>
    <row r="2" spans="1:12" ht="9">
      <c r="A2" s="7">
        <v>1</v>
      </c>
      <c r="B2" s="23">
        <v>0</v>
      </c>
      <c r="C2" s="6">
        <f aca="true" t="shared" si="0" ref="C2:F21">ROUND((-$H2/C$1),0)</f>
        <v>39</v>
      </c>
      <c r="D2" s="6">
        <f t="shared" si="0"/>
        <v>31</v>
      </c>
      <c r="E2" s="6">
        <f t="shared" si="0"/>
        <v>26</v>
      </c>
      <c r="F2" s="6">
        <f t="shared" si="0"/>
        <v>22</v>
      </c>
      <c r="G2" s="5">
        <v>0</v>
      </c>
      <c r="H2" s="6">
        <v>-780</v>
      </c>
      <c r="I2" s="6">
        <v>233</v>
      </c>
      <c r="K2" s="9">
        <v>0</v>
      </c>
      <c r="L2" s="45" t="s">
        <v>643</v>
      </c>
    </row>
    <row r="3" spans="1:13" ht="9">
      <c r="A3" s="7">
        <v>1</v>
      </c>
      <c r="B3" s="23">
        <v>10</v>
      </c>
      <c r="C3" s="6">
        <f t="shared" si="0"/>
        <v>39</v>
      </c>
      <c r="D3" s="6">
        <f t="shared" si="0"/>
        <v>31</v>
      </c>
      <c r="E3" s="6">
        <f t="shared" si="0"/>
        <v>26</v>
      </c>
      <c r="F3" s="6">
        <f t="shared" si="0"/>
        <v>22</v>
      </c>
      <c r="G3" s="5">
        <v>10</v>
      </c>
      <c r="H3" s="6">
        <f>IF(G3=0,H2,-780+SUM($G$2:G3))</f>
        <v>-770</v>
      </c>
      <c r="I3" s="6">
        <v>233</v>
      </c>
      <c r="J3" s="6">
        <f aca="true" t="shared" si="1" ref="J3:J34">I3-I2</f>
        <v>0</v>
      </c>
      <c r="K3" s="9">
        <v>0</v>
      </c>
      <c r="L3" s="93" t="s">
        <v>644</v>
      </c>
      <c r="M3" s="50" t="s">
        <v>645</v>
      </c>
    </row>
    <row r="4" spans="1:13" ht="9">
      <c r="A4" s="7">
        <v>1</v>
      </c>
      <c r="B4" s="24">
        <v>0</v>
      </c>
      <c r="C4" s="6">
        <f t="shared" si="0"/>
        <v>39</v>
      </c>
      <c r="D4" s="6">
        <f t="shared" si="0"/>
        <v>31</v>
      </c>
      <c r="E4" s="6">
        <f t="shared" si="0"/>
        <v>26</v>
      </c>
      <c r="F4" s="6">
        <f t="shared" si="0"/>
        <v>22</v>
      </c>
      <c r="G4" s="10">
        <v>0</v>
      </c>
      <c r="H4" s="6">
        <f>IF(G4=0,H3,-780+SUM($G$2:G4))</f>
        <v>-770</v>
      </c>
      <c r="I4" s="6">
        <v>233</v>
      </c>
      <c r="J4" s="6">
        <f t="shared" si="1"/>
        <v>0</v>
      </c>
      <c r="K4" s="11">
        <v>0</v>
      </c>
      <c r="L4" s="90"/>
      <c r="M4" s="50" t="s">
        <v>646</v>
      </c>
    </row>
    <row r="5" spans="1:12" ht="9">
      <c r="A5" s="7">
        <v>1</v>
      </c>
      <c r="B5" s="25">
        <v>17</v>
      </c>
      <c r="C5" s="6">
        <f t="shared" si="0"/>
        <v>38</v>
      </c>
      <c r="D5" s="6">
        <f t="shared" si="0"/>
        <v>31</v>
      </c>
      <c r="E5" s="6">
        <f t="shared" si="0"/>
        <v>26</v>
      </c>
      <c r="F5" s="6">
        <f t="shared" si="0"/>
        <v>22</v>
      </c>
      <c r="G5" s="12">
        <v>5</v>
      </c>
      <c r="H5" s="6">
        <f>IF(G5=0,H4,-780+SUM($G$2:G5))</f>
        <v>-765</v>
      </c>
      <c r="I5" s="6">
        <v>1340</v>
      </c>
      <c r="J5" s="6">
        <f t="shared" si="1"/>
        <v>1107</v>
      </c>
      <c r="K5" s="13">
        <v>0.1875</v>
      </c>
      <c r="L5" s="46" t="s">
        <v>647</v>
      </c>
    </row>
    <row r="6" spans="1:13" ht="18">
      <c r="A6" s="7">
        <v>1</v>
      </c>
      <c r="B6" s="25">
        <v>21</v>
      </c>
      <c r="C6" s="6">
        <f t="shared" si="0"/>
        <v>38</v>
      </c>
      <c r="D6" s="6">
        <f t="shared" si="0"/>
        <v>30</v>
      </c>
      <c r="E6" s="6">
        <f t="shared" si="0"/>
        <v>25</v>
      </c>
      <c r="F6" s="6">
        <f t="shared" si="0"/>
        <v>22</v>
      </c>
      <c r="G6" s="12">
        <v>4</v>
      </c>
      <c r="H6" s="6">
        <f>IF(G6=0,H5,-780+SUM($G$2:G6))</f>
        <v>-761</v>
      </c>
      <c r="I6" s="6">
        <v>1480</v>
      </c>
      <c r="J6" s="6">
        <f t="shared" si="1"/>
        <v>140</v>
      </c>
      <c r="K6" s="13">
        <v>0.020833333333333332</v>
      </c>
      <c r="L6" s="46" t="s">
        <v>648</v>
      </c>
      <c r="M6" s="50" t="s">
        <v>649</v>
      </c>
    </row>
    <row r="7" spans="1:13" ht="9">
      <c r="A7" s="7">
        <v>1</v>
      </c>
      <c r="B7" s="23">
        <v>26</v>
      </c>
      <c r="C7" s="6">
        <f t="shared" si="0"/>
        <v>38</v>
      </c>
      <c r="D7" s="6">
        <f t="shared" si="0"/>
        <v>30</v>
      </c>
      <c r="E7" s="6">
        <f t="shared" si="0"/>
        <v>25</v>
      </c>
      <c r="F7" s="6">
        <f t="shared" si="0"/>
        <v>22</v>
      </c>
      <c r="G7" s="5">
        <v>5</v>
      </c>
      <c r="H7" s="6">
        <f>IF(G7=0,H6,-780+SUM($G$2:G7))</f>
        <v>-756</v>
      </c>
      <c r="I7" s="6">
        <v>962</v>
      </c>
      <c r="J7" s="6">
        <f t="shared" si="1"/>
        <v>-518</v>
      </c>
      <c r="K7" s="14">
        <v>0.03125</v>
      </c>
      <c r="L7" s="94" t="s">
        <v>650</v>
      </c>
      <c r="M7" s="50" t="s">
        <v>651</v>
      </c>
    </row>
    <row r="8" spans="1:13" ht="9">
      <c r="A8" s="7">
        <v>1</v>
      </c>
      <c r="B8" s="22">
        <v>0</v>
      </c>
      <c r="C8" s="6">
        <f t="shared" si="0"/>
        <v>38</v>
      </c>
      <c r="D8" s="6">
        <f t="shared" si="0"/>
        <v>30</v>
      </c>
      <c r="E8" s="6">
        <f t="shared" si="0"/>
        <v>25</v>
      </c>
      <c r="F8" s="6">
        <f t="shared" si="0"/>
        <v>22</v>
      </c>
      <c r="G8" s="8">
        <v>0</v>
      </c>
      <c r="H8" s="6">
        <f>IF(G8=0,H7,-780+SUM($G$2:G8))</f>
        <v>-756</v>
      </c>
      <c r="I8" s="6">
        <v>962</v>
      </c>
      <c r="J8" s="6">
        <f t="shared" si="1"/>
        <v>0</v>
      </c>
      <c r="K8" s="15">
        <v>0</v>
      </c>
      <c r="L8" s="95"/>
      <c r="M8" s="50" t="s">
        <v>652</v>
      </c>
    </row>
    <row r="9" spans="1:13" ht="9">
      <c r="A9" s="7">
        <v>1</v>
      </c>
      <c r="B9" s="24">
        <v>0</v>
      </c>
      <c r="C9" s="6">
        <f t="shared" si="0"/>
        <v>38</v>
      </c>
      <c r="D9" s="6">
        <f t="shared" si="0"/>
        <v>30</v>
      </c>
      <c r="E9" s="6">
        <f t="shared" si="0"/>
        <v>25</v>
      </c>
      <c r="F9" s="6">
        <f t="shared" si="0"/>
        <v>22</v>
      </c>
      <c r="G9" s="10">
        <v>0</v>
      </c>
      <c r="H9" s="6">
        <f>IF(G9=0,H8,-780+SUM($G$2:G9))</f>
        <v>-756</v>
      </c>
      <c r="I9" s="6">
        <v>962</v>
      </c>
      <c r="J9" s="6">
        <f t="shared" si="1"/>
        <v>0</v>
      </c>
      <c r="K9" s="16">
        <v>0</v>
      </c>
      <c r="L9" s="90"/>
      <c r="M9" s="50" t="s">
        <v>653</v>
      </c>
    </row>
    <row r="10" spans="1:12" ht="9">
      <c r="A10" s="7">
        <v>2</v>
      </c>
      <c r="B10" s="25">
        <v>3</v>
      </c>
      <c r="C10" s="6">
        <f t="shared" si="0"/>
        <v>38</v>
      </c>
      <c r="D10" s="6">
        <f t="shared" si="0"/>
        <v>30</v>
      </c>
      <c r="E10" s="6">
        <f t="shared" si="0"/>
        <v>25</v>
      </c>
      <c r="F10" s="6">
        <f t="shared" si="0"/>
        <v>22</v>
      </c>
      <c r="G10" s="12">
        <v>3</v>
      </c>
      <c r="H10" s="6">
        <f>IF(G10=0,H9,-780+SUM($G$2:G10))</f>
        <v>-753</v>
      </c>
      <c r="I10" s="6">
        <v>893</v>
      </c>
      <c r="J10" s="6">
        <f t="shared" si="1"/>
        <v>-69</v>
      </c>
      <c r="K10" s="13">
        <v>0.020833333333333332</v>
      </c>
      <c r="L10" s="46" t="s">
        <v>654</v>
      </c>
    </row>
    <row r="11" spans="1:12" ht="9">
      <c r="A11" s="7">
        <v>2</v>
      </c>
      <c r="B11" s="25">
        <v>7</v>
      </c>
      <c r="C11" s="6">
        <f t="shared" si="0"/>
        <v>37</v>
      </c>
      <c r="D11" s="6">
        <f t="shared" si="0"/>
        <v>30</v>
      </c>
      <c r="E11" s="6">
        <f t="shared" si="0"/>
        <v>25</v>
      </c>
      <c r="F11" s="6">
        <f t="shared" si="0"/>
        <v>21</v>
      </c>
      <c r="G11" s="12">
        <v>4</v>
      </c>
      <c r="H11" s="6">
        <f>IF(G11=0,H10,-780+SUM($G$2:G11))</f>
        <v>-749</v>
      </c>
      <c r="I11" s="6">
        <v>870</v>
      </c>
      <c r="J11" s="6">
        <f t="shared" si="1"/>
        <v>-23</v>
      </c>
      <c r="K11" s="13">
        <v>0.041666666666666664</v>
      </c>
      <c r="L11" s="46" t="s">
        <v>655</v>
      </c>
    </row>
    <row r="12" spans="1:13" ht="9">
      <c r="A12" s="7">
        <v>2</v>
      </c>
      <c r="B12" s="25">
        <v>0</v>
      </c>
      <c r="C12" s="6">
        <f t="shared" si="0"/>
        <v>37</v>
      </c>
      <c r="D12" s="6">
        <f t="shared" si="0"/>
        <v>30</v>
      </c>
      <c r="E12" s="6">
        <f t="shared" si="0"/>
        <v>25</v>
      </c>
      <c r="F12" s="6">
        <f t="shared" si="0"/>
        <v>21</v>
      </c>
      <c r="G12" s="12">
        <v>0</v>
      </c>
      <c r="H12" s="6">
        <f>IF(G12=0,H11,-780+SUM($G$2:G12))</f>
        <v>-749</v>
      </c>
      <c r="I12" s="6">
        <v>960</v>
      </c>
      <c r="J12" s="6">
        <f t="shared" si="1"/>
        <v>90</v>
      </c>
      <c r="K12" s="13">
        <v>0.017361111111111112</v>
      </c>
      <c r="L12" s="46" t="s">
        <v>656</v>
      </c>
      <c r="M12" s="50" t="s">
        <v>657</v>
      </c>
    </row>
    <row r="13" spans="1:12" ht="9">
      <c r="A13" s="7">
        <v>2</v>
      </c>
      <c r="B13" s="25">
        <v>12</v>
      </c>
      <c r="C13" s="6">
        <f t="shared" si="0"/>
        <v>37</v>
      </c>
      <c r="D13" s="6">
        <f t="shared" si="0"/>
        <v>30</v>
      </c>
      <c r="E13" s="6">
        <f t="shared" si="0"/>
        <v>25</v>
      </c>
      <c r="F13" s="6">
        <f t="shared" si="0"/>
        <v>21</v>
      </c>
      <c r="G13" s="12">
        <v>5</v>
      </c>
      <c r="H13" s="6">
        <f>IF(G13=0,H12,-780+SUM($G$2:G13))</f>
        <v>-744</v>
      </c>
      <c r="I13" s="6">
        <v>790</v>
      </c>
      <c r="J13" s="6">
        <f t="shared" si="1"/>
        <v>-170</v>
      </c>
      <c r="K13" s="13">
        <v>0.034722222222222224</v>
      </c>
      <c r="L13" s="46" t="s">
        <v>459</v>
      </c>
    </row>
    <row r="14" spans="1:12" ht="9">
      <c r="A14" s="7">
        <v>2</v>
      </c>
      <c r="B14" s="25">
        <v>14</v>
      </c>
      <c r="C14" s="6">
        <f t="shared" si="0"/>
        <v>37</v>
      </c>
      <c r="D14" s="6">
        <f t="shared" si="0"/>
        <v>30</v>
      </c>
      <c r="E14" s="6">
        <f t="shared" si="0"/>
        <v>25</v>
      </c>
      <c r="F14" s="6">
        <f t="shared" si="0"/>
        <v>21</v>
      </c>
      <c r="G14" s="12">
        <v>2</v>
      </c>
      <c r="H14" s="6">
        <f>IF(G14=0,H13,-780+SUM($G$2:G14))</f>
        <v>-742</v>
      </c>
      <c r="I14" s="6">
        <v>720</v>
      </c>
      <c r="J14" s="6">
        <f t="shared" si="1"/>
        <v>-70</v>
      </c>
      <c r="K14" s="13">
        <v>0.024305555555555556</v>
      </c>
      <c r="L14" s="46" t="s">
        <v>460</v>
      </c>
    </row>
    <row r="15" spans="1:12" ht="9">
      <c r="A15" s="7">
        <v>2</v>
      </c>
      <c r="B15" s="25">
        <v>19</v>
      </c>
      <c r="C15" s="6">
        <f t="shared" si="0"/>
        <v>37</v>
      </c>
      <c r="D15" s="6">
        <f t="shared" si="0"/>
        <v>29</v>
      </c>
      <c r="E15" s="6">
        <f t="shared" si="0"/>
        <v>25</v>
      </c>
      <c r="F15" s="6">
        <f t="shared" si="0"/>
        <v>21</v>
      </c>
      <c r="G15" s="12">
        <v>5</v>
      </c>
      <c r="H15" s="6">
        <f>IF(G15=0,H14,-780+SUM($G$2:G15))</f>
        <v>-737</v>
      </c>
      <c r="I15" s="6">
        <v>801</v>
      </c>
      <c r="J15" s="6">
        <f t="shared" si="1"/>
        <v>81</v>
      </c>
      <c r="K15" s="13">
        <v>0.04861111111111111</v>
      </c>
      <c r="L15" s="46" t="s">
        <v>461</v>
      </c>
    </row>
    <row r="16" spans="1:13" ht="9">
      <c r="A16" s="7">
        <v>2</v>
      </c>
      <c r="B16" s="25">
        <v>22</v>
      </c>
      <c r="C16" s="6">
        <f t="shared" si="0"/>
        <v>37</v>
      </c>
      <c r="D16" s="6">
        <f t="shared" si="0"/>
        <v>29</v>
      </c>
      <c r="E16" s="6">
        <f t="shared" si="0"/>
        <v>24</v>
      </c>
      <c r="F16" s="6">
        <f t="shared" si="0"/>
        <v>21</v>
      </c>
      <c r="G16" s="12">
        <v>3</v>
      </c>
      <c r="H16" s="6">
        <f>IF(G16=0,H15,-780+SUM($G$2:G16))</f>
        <v>-734</v>
      </c>
      <c r="I16" s="6">
        <v>550</v>
      </c>
      <c r="J16" s="6">
        <f t="shared" si="1"/>
        <v>-251</v>
      </c>
      <c r="K16" s="13">
        <v>0.034722222222222224</v>
      </c>
      <c r="L16" s="45" t="s">
        <v>462</v>
      </c>
      <c r="M16" s="50" t="s">
        <v>463</v>
      </c>
    </row>
    <row r="17" spans="1:13" ht="9">
      <c r="A17" s="7">
        <v>2</v>
      </c>
      <c r="B17" s="25">
        <v>28</v>
      </c>
      <c r="C17" s="6">
        <f t="shared" si="0"/>
        <v>36</v>
      </c>
      <c r="D17" s="6">
        <f t="shared" si="0"/>
        <v>29</v>
      </c>
      <c r="E17" s="6">
        <f t="shared" si="0"/>
        <v>24</v>
      </c>
      <c r="F17" s="6">
        <f t="shared" si="0"/>
        <v>21</v>
      </c>
      <c r="G17" s="12">
        <v>6</v>
      </c>
      <c r="H17" s="6">
        <f>IF(G17=0,H16,-780+SUM($G$2:G17))</f>
        <v>-728</v>
      </c>
      <c r="I17" s="6">
        <v>460</v>
      </c>
      <c r="J17" s="6">
        <f t="shared" si="1"/>
        <v>-90</v>
      </c>
      <c r="K17" s="13">
        <v>0.041666666666666664</v>
      </c>
      <c r="L17" s="46" t="s">
        <v>1286</v>
      </c>
      <c r="M17" s="50" t="s">
        <v>464</v>
      </c>
    </row>
    <row r="18" spans="1:12" ht="9">
      <c r="A18" s="7">
        <v>2</v>
      </c>
      <c r="B18" s="25">
        <v>32</v>
      </c>
      <c r="C18" s="6">
        <f t="shared" si="0"/>
        <v>36</v>
      </c>
      <c r="D18" s="6">
        <f t="shared" si="0"/>
        <v>29</v>
      </c>
      <c r="E18" s="6">
        <f t="shared" si="0"/>
        <v>24</v>
      </c>
      <c r="F18" s="6">
        <f t="shared" si="0"/>
        <v>21</v>
      </c>
      <c r="G18" s="12">
        <v>4</v>
      </c>
      <c r="H18" s="6">
        <f>IF(G18=0,H17,-780+SUM($G$2:G18))</f>
        <v>-724</v>
      </c>
      <c r="I18" s="6">
        <v>460</v>
      </c>
      <c r="J18" s="6">
        <f t="shared" si="1"/>
        <v>0</v>
      </c>
      <c r="K18" s="13">
        <v>0.034722222222222224</v>
      </c>
      <c r="L18" s="46" t="s">
        <v>465</v>
      </c>
    </row>
    <row r="19" spans="1:13" ht="9">
      <c r="A19" s="7">
        <v>2</v>
      </c>
      <c r="B19" s="25">
        <v>39</v>
      </c>
      <c r="C19" s="6">
        <f t="shared" si="0"/>
        <v>36</v>
      </c>
      <c r="D19" s="6">
        <f t="shared" si="0"/>
        <v>29</v>
      </c>
      <c r="E19" s="6">
        <f t="shared" si="0"/>
        <v>24</v>
      </c>
      <c r="F19" s="6">
        <f t="shared" si="0"/>
        <v>20</v>
      </c>
      <c r="G19" s="12">
        <v>7</v>
      </c>
      <c r="H19" s="6">
        <f>IF(G19=0,H18,-780+SUM($G$2:G19))</f>
        <v>-717</v>
      </c>
      <c r="I19" s="6">
        <v>480</v>
      </c>
      <c r="J19" s="6">
        <f t="shared" si="1"/>
        <v>20</v>
      </c>
      <c r="K19" s="13">
        <v>0.05902777777777778</v>
      </c>
      <c r="L19" s="46" t="s">
        <v>466</v>
      </c>
      <c r="M19" s="50" t="s">
        <v>467</v>
      </c>
    </row>
    <row r="20" spans="1:13" ht="18">
      <c r="A20" s="7">
        <v>3</v>
      </c>
      <c r="B20" s="23">
        <v>5</v>
      </c>
      <c r="C20" s="6">
        <f t="shared" si="0"/>
        <v>36</v>
      </c>
      <c r="D20" s="6">
        <f t="shared" si="0"/>
        <v>28</v>
      </c>
      <c r="E20" s="6">
        <f t="shared" si="0"/>
        <v>24</v>
      </c>
      <c r="F20" s="6">
        <f t="shared" si="0"/>
        <v>20</v>
      </c>
      <c r="G20" s="5">
        <v>5</v>
      </c>
      <c r="H20" s="6">
        <f>IF(G20=0,H19,-780+SUM($G$2:G20))</f>
        <v>-712</v>
      </c>
      <c r="I20" s="6">
        <v>440</v>
      </c>
      <c r="J20" s="6">
        <f t="shared" si="1"/>
        <v>-40</v>
      </c>
      <c r="K20" s="14">
        <v>0.041666666666666664</v>
      </c>
      <c r="L20" s="92" t="s">
        <v>1287</v>
      </c>
      <c r="M20" s="51" t="s">
        <v>468</v>
      </c>
    </row>
    <row r="21" spans="1:13" ht="18">
      <c r="A21" s="7">
        <v>3</v>
      </c>
      <c r="B21" s="24">
        <v>0</v>
      </c>
      <c r="C21" s="6">
        <f t="shared" si="0"/>
        <v>36</v>
      </c>
      <c r="D21" s="6">
        <f t="shared" si="0"/>
        <v>28</v>
      </c>
      <c r="E21" s="6">
        <f t="shared" si="0"/>
        <v>24</v>
      </c>
      <c r="F21" s="6">
        <f t="shared" si="0"/>
        <v>20</v>
      </c>
      <c r="G21" s="10">
        <v>0</v>
      </c>
      <c r="H21" s="6">
        <f>IF(G21=0,H20,-780+SUM($G$2:G21))</f>
        <v>-712</v>
      </c>
      <c r="I21" s="6">
        <v>440</v>
      </c>
      <c r="J21" s="6">
        <f t="shared" si="1"/>
        <v>0</v>
      </c>
      <c r="K21" s="16">
        <v>0</v>
      </c>
      <c r="L21" s="90"/>
      <c r="M21" s="51" t="s">
        <v>469</v>
      </c>
    </row>
    <row r="22" spans="1:13" ht="9">
      <c r="A22" s="7">
        <v>3</v>
      </c>
      <c r="B22" s="25">
        <v>8</v>
      </c>
      <c r="C22" s="6">
        <f aca="true" t="shared" si="2" ref="C22:F41">ROUND((-$H22/C$1),0)</f>
        <v>35</v>
      </c>
      <c r="D22" s="6">
        <f t="shared" si="2"/>
        <v>28</v>
      </c>
      <c r="E22" s="6">
        <f t="shared" si="2"/>
        <v>24</v>
      </c>
      <c r="F22" s="6">
        <f t="shared" si="2"/>
        <v>20</v>
      </c>
      <c r="G22" s="12">
        <v>3</v>
      </c>
      <c r="H22" s="6">
        <f>IF(G22=0,H21,-780+SUM($G$2:G22))</f>
        <v>-709</v>
      </c>
      <c r="I22" s="6">
        <v>600</v>
      </c>
      <c r="J22" s="6">
        <f t="shared" si="1"/>
        <v>160</v>
      </c>
      <c r="K22" s="13">
        <v>0.027777777777777776</v>
      </c>
      <c r="L22" s="47" t="s">
        <v>470</v>
      </c>
      <c r="M22" s="51"/>
    </row>
    <row r="23" spans="1:13" ht="9">
      <c r="A23" s="7">
        <v>3</v>
      </c>
      <c r="B23" s="25">
        <v>16</v>
      </c>
      <c r="C23" s="6">
        <f t="shared" si="2"/>
        <v>35</v>
      </c>
      <c r="D23" s="6">
        <f t="shared" si="2"/>
        <v>28</v>
      </c>
      <c r="E23" s="6">
        <f t="shared" si="2"/>
        <v>23</v>
      </c>
      <c r="F23" s="6">
        <f t="shared" si="2"/>
        <v>20</v>
      </c>
      <c r="G23" s="12">
        <v>8</v>
      </c>
      <c r="H23" s="6">
        <f>IF(G23=0,H22,-780+SUM($G$2:G23))</f>
        <v>-701</v>
      </c>
      <c r="I23" s="6">
        <v>780</v>
      </c>
      <c r="J23" s="6">
        <f t="shared" si="1"/>
        <v>180</v>
      </c>
      <c r="K23" s="13">
        <v>0.10069444444444443</v>
      </c>
      <c r="L23" s="47" t="s">
        <v>471</v>
      </c>
      <c r="M23" s="51" t="s">
        <v>472</v>
      </c>
    </row>
    <row r="24" spans="1:13" ht="9">
      <c r="A24" s="7">
        <v>3</v>
      </c>
      <c r="B24" s="25">
        <v>21</v>
      </c>
      <c r="C24" s="6">
        <f t="shared" si="2"/>
        <v>35</v>
      </c>
      <c r="D24" s="6">
        <f t="shared" si="2"/>
        <v>28</v>
      </c>
      <c r="E24" s="6">
        <f t="shared" si="2"/>
        <v>23</v>
      </c>
      <c r="F24" s="6">
        <f t="shared" si="2"/>
        <v>20</v>
      </c>
      <c r="G24" s="12">
        <v>5</v>
      </c>
      <c r="H24" s="6">
        <f>IF(G24=0,H23,-780+SUM($G$2:G24))</f>
        <v>-696</v>
      </c>
      <c r="I24" s="6">
        <v>500</v>
      </c>
      <c r="J24" s="6">
        <f t="shared" si="1"/>
        <v>-280</v>
      </c>
      <c r="K24" s="13">
        <v>0.041666666666666664</v>
      </c>
      <c r="L24" s="47" t="s">
        <v>473</v>
      </c>
      <c r="M24" s="51" t="s">
        <v>472</v>
      </c>
    </row>
    <row r="25" spans="1:13" ht="9">
      <c r="A25" s="7">
        <v>3</v>
      </c>
      <c r="B25" s="23">
        <v>25</v>
      </c>
      <c r="C25" s="6">
        <f t="shared" si="2"/>
        <v>35</v>
      </c>
      <c r="D25" s="6">
        <f t="shared" si="2"/>
        <v>28</v>
      </c>
      <c r="E25" s="6">
        <f t="shared" si="2"/>
        <v>23</v>
      </c>
      <c r="F25" s="6">
        <f t="shared" si="2"/>
        <v>20</v>
      </c>
      <c r="G25" s="5">
        <v>4</v>
      </c>
      <c r="H25" s="6">
        <f>IF(G25=0,H24,-780+SUM($G$2:G25))</f>
        <v>-692</v>
      </c>
      <c r="I25" s="6">
        <v>450</v>
      </c>
      <c r="J25" s="6">
        <f t="shared" si="1"/>
        <v>-50</v>
      </c>
      <c r="K25" s="14">
        <v>0.04861111111111111</v>
      </c>
      <c r="L25" s="96" t="s">
        <v>474</v>
      </c>
      <c r="M25" s="51" t="s">
        <v>475</v>
      </c>
    </row>
    <row r="26" spans="1:13" ht="18">
      <c r="A26" s="7">
        <v>3</v>
      </c>
      <c r="B26" s="24">
        <v>0</v>
      </c>
      <c r="C26" s="6">
        <f t="shared" si="2"/>
        <v>35</v>
      </c>
      <c r="D26" s="6">
        <f t="shared" si="2"/>
        <v>28</v>
      </c>
      <c r="E26" s="6">
        <f t="shared" si="2"/>
        <v>23</v>
      </c>
      <c r="F26" s="6">
        <f t="shared" si="2"/>
        <v>20</v>
      </c>
      <c r="G26" s="10">
        <v>0</v>
      </c>
      <c r="H26" s="6">
        <f>IF(G26=0,H25,-780+SUM($G$2:G26))</f>
        <v>-692</v>
      </c>
      <c r="I26" s="6">
        <v>450</v>
      </c>
      <c r="J26" s="6">
        <f t="shared" si="1"/>
        <v>0</v>
      </c>
      <c r="K26" s="16">
        <v>0</v>
      </c>
      <c r="L26" s="90"/>
      <c r="M26" s="51" t="s">
        <v>476</v>
      </c>
    </row>
    <row r="27" spans="1:13" ht="36">
      <c r="A27" s="7">
        <v>3</v>
      </c>
      <c r="B27" s="25">
        <v>28</v>
      </c>
      <c r="C27" s="6">
        <f t="shared" si="2"/>
        <v>34</v>
      </c>
      <c r="D27" s="6">
        <f t="shared" si="2"/>
        <v>28</v>
      </c>
      <c r="E27" s="6">
        <f t="shared" si="2"/>
        <v>23</v>
      </c>
      <c r="F27" s="6">
        <f t="shared" si="2"/>
        <v>20</v>
      </c>
      <c r="G27" s="12">
        <v>3</v>
      </c>
      <c r="H27" s="6">
        <f>IF(G27=0,H26,-780+SUM($G$2:G27))</f>
        <v>-689</v>
      </c>
      <c r="I27" s="6">
        <v>397</v>
      </c>
      <c r="J27" s="6">
        <f t="shared" si="1"/>
        <v>-53</v>
      </c>
      <c r="K27" s="13">
        <v>0.024305555555555556</v>
      </c>
      <c r="L27" s="48" t="s">
        <v>1288</v>
      </c>
      <c r="M27" s="51" t="s">
        <v>477</v>
      </c>
    </row>
    <row r="28" spans="1:13" ht="9">
      <c r="A28" s="7">
        <v>4</v>
      </c>
      <c r="B28" s="25">
        <v>4</v>
      </c>
      <c r="C28" s="6">
        <f t="shared" si="2"/>
        <v>34</v>
      </c>
      <c r="D28" s="6">
        <f t="shared" si="2"/>
        <v>27</v>
      </c>
      <c r="E28" s="6">
        <f t="shared" si="2"/>
        <v>23</v>
      </c>
      <c r="F28" s="6">
        <f t="shared" si="2"/>
        <v>20</v>
      </c>
      <c r="G28" s="12">
        <v>4</v>
      </c>
      <c r="H28" s="6">
        <f>IF(G28=0,H27,-780+SUM($G$2:G28))</f>
        <v>-685</v>
      </c>
      <c r="I28" s="6">
        <v>440</v>
      </c>
      <c r="J28" s="6">
        <f t="shared" si="1"/>
        <v>43</v>
      </c>
      <c r="K28" s="13">
        <v>0.05555555555555555</v>
      </c>
      <c r="L28" s="49" t="s">
        <v>478</v>
      </c>
      <c r="M28" s="51"/>
    </row>
    <row r="29" spans="1:13" ht="9">
      <c r="A29" s="7">
        <v>4</v>
      </c>
      <c r="B29" s="25">
        <v>7</v>
      </c>
      <c r="C29" s="6">
        <f t="shared" si="2"/>
        <v>34</v>
      </c>
      <c r="D29" s="6">
        <f t="shared" si="2"/>
        <v>27</v>
      </c>
      <c r="E29" s="6">
        <f t="shared" si="2"/>
        <v>23</v>
      </c>
      <c r="F29" s="6">
        <f t="shared" si="2"/>
        <v>19</v>
      </c>
      <c r="G29" s="12">
        <v>3</v>
      </c>
      <c r="H29" s="6">
        <f>IF(G29=0,H28,-780+SUM($G$2:G29))</f>
        <v>-682</v>
      </c>
      <c r="I29" s="6">
        <v>440</v>
      </c>
      <c r="J29" s="6">
        <f t="shared" si="1"/>
        <v>0</v>
      </c>
      <c r="K29" s="13">
        <v>0.027777777777777776</v>
      </c>
      <c r="L29" s="49" t="s">
        <v>479</v>
      </c>
      <c r="M29" s="51" t="s">
        <v>480</v>
      </c>
    </row>
    <row r="30" spans="1:13" ht="9">
      <c r="A30" s="7">
        <v>4</v>
      </c>
      <c r="B30" s="25">
        <v>13</v>
      </c>
      <c r="C30" s="6">
        <f t="shared" si="2"/>
        <v>34</v>
      </c>
      <c r="D30" s="6">
        <f t="shared" si="2"/>
        <v>27</v>
      </c>
      <c r="E30" s="6">
        <f t="shared" si="2"/>
        <v>23</v>
      </c>
      <c r="F30" s="6">
        <f t="shared" si="2"/>
        <v>19</v>
      </c>
      <c r="G30" s="12">
        <v>6</v>
      </c>
      <c r="H30" s="6">
        <f>IF(G30=0,H29,-780+SUM($G$2:G30))</f>
        <v>-676</v>
      </c>
      <c r="I30" s="6">
        <v>420</v>
      </c>
      <c r="J30" s="6">
        <f t="shared" si="1"/>
        <v>-20</v>
      </c>
      <c r="K30" s="13">
        <v>0.08333333333333333</v>
      </c>
      <c r="L30" s="49" t="s">
        <v>481</v>
      </c>
      <c r="M30" s="51"/>
    </row>
    <row r="31" spans="1:13" ht="9">
      <c r="A31" s="7">
        <v>4</v>
      </c>
      <c r="B31" s="25">
        <v>18</v>
      </c>
      <c r="C31" s="6">
        <f t="shared" si="2"/>
        <v>34</v>
      </c>
      <c r="D31" s="6">
        <f t="shared" si="2"/>
        <v>27</v>
      </c>
      <c r="E31" s="6">
        <f t="shared" si="2"/>
        <v>22</v>
      </c>
      <c r="F31" s="6">
        <f t="shared" si="2"/>
        <v>19</v>
      </c>
      <c r="G31" s="12">
        <v>5</v>
      </c>
      <c r="H31" s="6">
        <f>IF(G31=0,H30,-780+SUM($G$2:G31))</f>
        <v>-671</v>
      </c>
      <c r="I31" s="6">
        <v>430</v>
      </c>
      <c r="J31" s="6">
        <f t="shared" si="1"/>
        <v>10</v>
      </c>
      <c r="K31" s="13">
        <v>0.034722222222222224</v>
      </c>
      <c r="L31" s="49" t="s">
        <v>482</v>
      </c>
      <c r="M31" s="51" t="s">
        <v>483</v>
      </c>
    </row>
    <row r="32" spans="1:13" ht="18">
      <c r="A32" s="7">
        <v>4</v>
      </c>
      <c r="B32" s="23">
        <v>22</v>
      </c>
      <c r="C32" s="6">
        <f t="shared" si="2"/>
        <v>33</v>
      </c>
      <c r="D32" s="6">
        <f t="shared" si="2"/>
        <v>27</v>
      </c>
      <c r="E32" s="6">
        <f t="shared" si="2"/>
        <v>22</v>
      </c>
      <c r="F32" s="6">
        <f t="shared" si="2"/>
        <v>19</v>
      </c>
      <c r="G32" s="5">
        <v>4</v>
      </c>
      <c r="H32" s="6">
        <f>IF(G32=0,H31,-780+SUM($G$2:G32))</f>
        <v>-667</v>
      </c>
      <c r="I32" s="6">
        <v>420</v>
      </c>
      <c r="J32" s="6">
        <f t="shared" si="1"/>
        <v>-10</v>
      </c>
      <c r="K32" s="14">
        <v>0.0625</v>
      </c>
      <c r="L32" s="89" t="s">
        <v>1289</v>
      </c>
      <c r="M32" s="51" t="s">
        <v>484</v>
      </c>
    </row>
    <row r="33" spans="1:13" ht="18">
      <c r="A33" s="7">
        <v>4</v>
      </c>
      <c r="B33" s="24">
        <v>0</v>
      </c>
      <c r="C33" s="6">
        <f t="shared" si="2"/>
        <v>33</v>
      </c>
      <c r="D33" s="6">
        <f t="shared" si="2"/>
        <v>27</v>
      </c>
      <c r="E33" s="6">
        <f t="shared" si="2"/>
        <v>22</v>
      </c>
      <c r="F33" s="6">
        <f t="shared" si="2"/>
        <v>19</v>
      </c>
      <c r="G33" s="10">
        <v>0</v>
      </c>
      <c r="H33" s="6">
        <f>IF(G33=0,H32,-780+SUM($G$2:G33))</f>
        <v>-667</v>
      </c>
      <c r="I33" s="6">
        <v>420</v>
      </c>
      <c r="J33" s="6">
        <f t="shared" si="1"/>
        <v>0</v>
      </c>
      <c r="K33" s="16">
        <v>0</v>
      </c>
      <c r="L33" s="90"/>
      <c r="M33" s="51" t="s">
        <v>485</v>
      </c>
    </row>
    <row r="34" spans="1:13" ht="18">
      <c r="A34" s="7">
        <v>4</v>
      </c>
      <c r="B34" s="25">
        <v>26</v>
      </c>
      <c r="C34" s="6">
        <f t="shared" si="2"/>
        <v>33</v>
      </c>
      <c r="D34" s="6">
        <f t="shared" si="2"/>
        <v>27</v>
      </c>
      <c r="E34" s="6">
        <f t="shared" si="2"/>
        <v>22</v>
      </c>
      <c r="F34" s="6">
        <f t="shared" si="2"/>
        <v>19</v>
      </c>
      <c r="G34" s="12">
        <v>4</v>
      </c>
      <c r="H34" s="6">
        <f>IF(G34=0,H33,-780+SUM($G$2:G34))</f>
        <v>-663</v>
      </c>
      <c r="I34" s="6">
        <v>500</v>
      </c>
      <c r="J34" s="6">
        <f t="shared" si="1"/>
        <v>80</v>
      </c>
      <c r="K34" s="13">
        <v>0.027777777777777776</v>
      </c>
      <c r="L34" s="49" t="s">
        <v>486</v>
      </c>
      <c r="M34" s="51" t="s">
        <v>487</v>
      </c>
    </row>
    <row r="35" spans="1:13" ht="9">
      <c r="A35" s="7">
        <v>4</v>
      </c>
      <c r="B35" s="25">
        <v>31</v>
      </c>
      <c r="C35" s="6">
        <f t="shared" si="2"/>
        <v>33</v>
      </c>
      <c r="D35" s="6">
        <f t="shared" si="2"/>
        <v>26</v>
      </c>
      <c r="E35" s="6">
        <f t="shared" si="2"/>
        <v>22</v>
      </c>
      <c r="F35" s="6">
        <f t="shared" si="2"/>
        <v>19</v>
      </c>
      <c r="G35" s="12">
        <v>5</v>
      </c>
      <c r="H35" s="6">
        <f>IF(G35=0,H34,-780+SUM($G$2:G35))</f>
        <v>-658</v>
      </c>
      <c r="I35" s="6">
        <v>580</v>
      </c>
      <c r="J35" s="6">
        <f aca="true" t="shared" si="3" ref="J35:J66">I35-I34</f>
        <v>80</v>
      </c>
      <c r="K35" s="13">
        <v>0.07291666666666667</v>
      </c>
      <c r="L35" s="49" t="s">
        <v>488</v>
      </c>
      <c r="M35" s="51" t="s">
        <v>489</v>
      </c>
    </row>
    <row r="36" spans="1:13" ht="9">
      <c r="A36" s="7">
        <v>4</v>
      </c>
      <c r="B36" s="23">
        <v>43</v>
      </c>
      <c r="C36" s="6">
        <f t="shared" si="2"/>
        <v>32</v>
      </c>
      <c r="D36" s="6">
        <f t="shared" si="2"/>
        <v>26</v>
      </c>
      <c r="E36" s="6">
        <f t="shared" si="2"/>
        <v>22</v>
      </c>
      <c r="F36" s="6">
        <f t="shared" si="2"/>
        <v>18</v>
      </c>
      <c r="G36" s="5">
        <v>12</v>
      </c>
      <c r="H36" s="6">
        <f>IF(G36=0,H35,-780+SUM($G$2:G36))</f>
        <v>-646</v>
      </c>
      <c r="I36" s="6">
        <v>470</v>
      </c>
      <c r="J36" s="6">
        <f t="shared" si="3"/>
        <v>-110</v>
      </c>
      <c r="K36" s="14">
        <v>0.13541666666666666</v>
      </c>
      <c r="L36" s="91" t="s">
        <v>490</v>
      </c>
      <c r="M36" s="51" t="s">
        <v>491</v>
      </c>
    </row>
    <row r="37" spans="1:13" ht="9">
      <c r="A37" s="7">
        <v>4</v>
      </c>
      <c r="B37" s="24">
        <v>0</v>
      </c>
      <c r="C37" s="6">
        <f t="shared" si="2"/>
        <v>32</v>
      </c>
      <c r="D37" s="6">
        <f t="shared" si="2"/>
        <v>26</v>
      </c>
      <c r="E37" s="6">
        <f t="shared" si="2"/>
        <v>22</v>
      </c>
      <c r="F37" s="6">
        <f t="shared" si="2"/>
        <v>18</v>
      </c>
      <c r="G37" s="10">
        <v>0</v>
      </c>
      <c r="H37" s="6">
        <f>IF(G37=0,H36,-780+SUM($G$2:G37))</f>
        <v>-646</v>
      </c>
      <c r="I37" s="6">
        <v>470</v>
      </c>
      <c r="J37" s="6">
        <f t="shared" si="3"/>
        <v>0</v>
      </c>
      <c r="K37" s="16">
        <v>0</v>
      </c>
      <c r="L37" s="90"/>
      <c r="M37" s="51" t="s">
        <v>492</v>
      </c>
    </row>
    <row r="38" spans="1:12" ht="9">
      <c r="A38" s="7">
        <v>5</v>
      </c>
      <c r="B38" s="25">
        <v>6</v>
      </c>
      <c r="C38" s="6">
        <f t="shared" si="2"/>
        <v>32</v>
      </c>
      <c r="D38" s="6">
        <f t="shared" si="2"/>
        <v>26</v>
      </c>
      <c r="E38" s="6">
        <f t="shared" si="2"/>
        <v>21</v>
      </c>
      <c r="F38" s="6">
        <f t="shared" si="2"/>
        <v>18</v>
      </c>
      <c r="G38" s="12">
        <v>6</v>
      </c>
      <c r="H38" s="6">
        <f>IF(G38=0,H37,-780+SUM($G$2:G38))</f>
        <v>-640</v>
      </c>
      <c r="I38" s="6">
        <v>490</v>
      </c>
      <c r="J38" s="6">
        <f t="shared" si="3"/>
        <v>20</v>
      </c>
      <c r="K38" s="13">
        <v>0.0625</v>
      </c>
      <c r="L38" s="47" t="s">
        <v>493</v>
      </c>
    </row>
    <row r="39" spans="1:13" ht="9">
      <c r="A39" s="7">
        <v>5</v>
      </c>
      <c r="B39" s="25">
        <v>8</v>
      </c>
      <c r="C39" s="6">
        <f t="shared" si="2"/>
        <v>32</v>
      </c>
      <c r="D39" s="6">
        <f t="shared" si="2"/>
        <v>26</v>
      </c>
      <c r="E39" s="6">
        <f t="shared" si="2"/>
        <v>21</v>
      </c>
      <c r="F39" s="6">
        <f t="shared" si="2"/>
        <v>18</v>
      </c>
      <c r="G39" s="12">
        <v>2</v>
      </c>
      <c r="H39" s="6">
        <f>IF(G39=0,H38,-780+SUM($G$2:G39))</f>
        <v>-638</v>
      </c>
      <c r="I39" s="6">
        <v>520</v>
      </c>
      <c r="J39" s="6">
        <f t="shared" si="3"/>
        <v>30</v>
      </c>
      <c r="K39" s="13">
        <v>0.020833333333333332</v>
      </c>
      <c r="L39" s="47" t="s">
        <v>494</v>
      </c>
      <c r="M39" s="50" t="s">
        <v>495</v>
      </c>
    </row>
    <row r="40" spans="1:13" ht="9">
      <c r="A40" s="7">
        <v>5</v>
      </c>
      <c r="B40" s="25">
        <v>18</v>
      </c>
      <c r="C40" s="6">
        <f t="shared" si="2"/>
        <v>31</v>
      </c>
      <c r="D40" s="6">
        <f t="shared" si="2"/>
        <v>25</v>
      </c>
      <c r="E40" s="6">
        <f t="shared" si="2"/>
        <v>21</v>
      </c>
      <c r="F40" s="6">
        <f t="shared" si="2"/>
        <v>18</v>
      </c>
      <c r="G40" s="12">
        <v>10</v>
      </c>
      <c r="H40" s="6">
        <f>IF(G40=0,H39,-780+SUM($G$2:G40))</f>
        <v>-628</v>
      </c>
      <c r="I40" s="6">
        <v>460</v>
      </c>
      <c r="J40" s="6">
        <f t="shared" si="3"/>
        <v>-60</v>
      </c>
      <c r="K40" s="13">
        <v>0.08333333333333333</v>
      </c>
      <c r="L40" s="48" t="s">
        <v>322</v>
      </c>
      <c r="M40" s="50" t="s">
        <v>496</v>
      </c>
    </row>
    <row r="41" spans="1:13" ht="18">
      <c r="A41" s="7">
        <v>5</v>
      </c>
      <c r="B41" s="23">
        <v>28</v>
      </c>
      <c r="C41" s="6">
        <f t="shared" si="2"/>
        <v>31</v>
      </c>
      <c r="D41" s="6">
        <f t="shared" si="2"/>
        <v>25</v>
      </c>
      <c r="E41" s="6">
        <f t="shared" si="2"/>
        <v>21</v>
      </c>
      <c r="F41" s="6">
        <f t="shared" si="2"/>
        <v>18</v>
      </c>
      <c r="G41" s="5">
        <v>10</v>
      </c>
      <c r="H41" s="6">
        <f>IF(G41=0,H40,-780+SUM($G$2:G41))</f>
        <v>-618</v>
      </c>
      <c r="I41" s="6">
        <v>390</v>
      </c>
      <c r="J41" s="6">
        <f t="shared" si="3"/>
        <v>-70</v>
      </c>
      <c r="K41" s="14">
        <v>0.10416666666666667</v>
      </c>
      <c r="L41" s="92" t="s">
        <v>323</v>
      </c>
      <c r="M41" s="50" t="s">
        <v>497</v>
      </c>
    </row>
    <row r="42" spans="1:13" ht="18">
      <c r="A42" s="7">
        <v>5</v>
      </c>
      <c r="B42" s="24">
        <v>0</v>
      </c>
      <c r="C42" s="6">
        <f aca="true" t="shared" si="4" ref="C42:F61">ROUND((-$H42/C$1),0)</f>
        <v>31</v>
      </c>
      <c r="D42" s="6">
        <f t="shared" si="4"/>
        <v>25</v>
      </c>
      <c r="E42" s="6">
        <f t="shared" si="4"/>
        <v>21</v>
      </c>
      <c r="F42" s="6">
        <f t="shared" si="4"/>
        <v>18</v>
      </c>
      <c r="G42" s="10">
        <v>0</v>
      </c>
      <c r="H42" s="6">
        <f>IF(G42=0,H41,-780+SUM($G$2:G42))</f>
        <v>-618</v>
      </c>
      <c r="I42" s="6">
        <v>390</v>
      </c>
      <c r="J42" s="6">
        <f t="shared" si="3"/>
        <v>0</v>
      </c>
      <c r="K42" s="16">
        <v>0</v>
      </c>
      <c r="L42" s="90"/>
      <c r="M42" s="50" t="s">
        <v>498</v>
      </c>
    </row>
    <row r="43" spans="1:12" ht="9">
      <c r="A43" s="7">
        <v>5</v>
      </c>
      <c r="B43" s="25">
        <v>0</v>
      </c>
      <c r="C43" s="6">
        <f t="shared" si="4"/>
        <v>31</v>
      </c>
      <c r="D43" s="6">
        <f t="shared" si="4"/>
        <v>25</v>
      </c>
      <c r="E43" s="6">
        <f t="shared" si="4"/>
        <v>21</v>
      </c>
      <c r="F43" s="6">
        <f t="shared" si="4"/>
        <v>18</v>
      </c>
      <c r="G43" s="12">
        <v>0</v>
      </c>
      <c r="H43" s="6">
        <f>IF(G43=0,H42,-780+SUM($G$2:G43))</f>
        <v>-618</v>
      </c>
      <c r="I43" s="6">
        <v>390</v>
      </c>
      <c r="J43" s="6">
        <f t="shared" si="3"/>
        <v>0</v>
      </c>
      <c r="K43" s="13">
        <v>0</v>
      </c>
      <c r="L43" s="48" t="s">
        <v>395</v>
      </c>
    </row>
    <row r="44" spans="1:13" ht="9">
      <c r="A44" s="7">
        <v>6</v>
      </c>
      <c r="B44" s="25">
        <v>13</v>
      </c>
      <c r="C44" s="6">
        <f t="shared" si="4"/>
        <v>30</v>
      </c>
      <c r="D44" s="6">
        <f t="shared" si="4"/>
        <v>24</v>
      </c>
      <c r="E44" s="6">
        <f t="shared" si="4"/>
        <v>20</v>
      </c>
      <c r="F44" s="6">
        <f t="shared" si="4"/>
        <v>17</v>
      </c>
      <c r="G44" s="12">
        <v>13</v>
      </c>
      <c r="H44" s="6">
        <f>IF(G44=0,H43,-780+SUM($G$2:G44))</f>
        <v>-605</v>
      </c>
      <c r="I44" s="6">
        <v>550</v>
      </c>
      <c r="J44" s="6">
        <f t="shared" si="3"/>
        <v>160</v>
      </c>
      <c r="K44" s="13">
        <v>0.13194444444444445</v>
      </c>
      <c r="L44" s="47" t="s">
        <v>499</v>
      </c>
      <c r="M44" s="50" t="s">
        <v>500</v>
      </c>
    </row>
    <row r="45" spans="1:12" ht="9">
      <c r="A45" s="7">
        <v>6</v>
      </c>
      <c r="B45" s="25">
        <v>21</v>
      </c>
      <c r="C45" s="6">
        <f t="shared" si="4"/>
        <v>30</v>
      </c>
      <c r="D45" s="6">
        <f t="shared" si="4"/>
        <v>24</v>
      </c>
      <c r="E45" s="6">
        <f t="shared" si="4"/>
        <v>20</v>
      </c>
      <c r="F45" s="6">
        <f t="shared" si="4"/>
        <v>17</v>
      </c>
      <c r="G45" s="12">
        <v>8</v>
      </c>
      <c r="H45" s="6">
        <f>IF(G45=0,H44,-780+SUM($G$2:G45))</f>
        <v>-597</v>
      </c>
      <c r="I45" s="6">
        <v>715</v>
      </c>
      <c r="J45" s="6">
        <f t="shared" si="3"/>
        <v>165</v>
      </c>
      <c r="K45" s="13">
        <v>0.07291666666666667</v>
      </c>
      <c r="L45" s="47" t="s">
        <v>501</v>
      </c>
    </row>
    <row r="46" spans="1:13" ht="27">
      <c r="A46" s="7">
        <v>6</v>
      </c>
      <c r="B46" s="25">
        <v>29</v>
      </c>
      <c r="C46" s="6">
        <f t="shared" si="4"/>
        <v>29</v>
      </c>
      <c r="D46" s="6">
        <f t="shared" si="4"/>
        <v>24</v>
      </c>
      <c r="E46" s="6">
        <f t="shared" si="4"/>
        <v>20</v>
      </c>
      <c r="F46" s="6">
        <f t="shared" si="4"/>
        <v>17</v>
      </c>
      <c r="G46" s="12">
        <v>8</v>
      </c>
      <c r="H46" s="6">
        <f>IF(G46=0,H45,-780+SUM($G$2:G46))</f>
        <v>-589</v>
      </c>
      <c r="I46" s="6">
        <v>485</v>
      </c>
      <c r="J46" s="6">
        <f t="shared" si="3"/>
        <v>-230</v>
      </c>
      <c r="K46" s="13">
        <v>0.07291666666666667</v>
      </c>
      <c r="L46" s="48" t="s">
        <v>396</v>
      </c>
      <c r="M46" s="50" t="s">
        <v>502</v>
      </c>
    </row>
    <row r="47" spans="1:12" ht="9">
      <c r="A47" s="7">
        <v>7</v>
      </c>
      <c r="B47" s="25">
        <v>6</v>
      </c>
      <c r="C47" s="6">
        <f t="shared" si="4"/>
        <v>29</v>
      </c>
      <c r="D47" s="6">
        <f t="shared" si="4"/>
        <v>23</v>
      </c>
      <c r="E47" s="6">
        <f t="shared" si="4"/>
        <v>19</v>
      </c>
      <c r="F47" s="6">
        <f t="shared" si="4"/>
        <v>17</v>
      </c>
      <c r="G47" s="12">
        <v>6</v>
      </c>
      <c r="H47" s="6">
        <f>IF(G47=0,H46,-780+SUM($G$2:G47))</f>
        <v>-583</v>
      </c>
      <c r="I47" s="6">
        <v>620</v>
      </c>
      <c r="J47" s="6">
        <f t="shared" si="3"/>
        <v>135</v>
      </c>
      <c r="K47" s="13">
        <v>0.0763888888888889</v>
      </c>
      <c r="L47" s="46" t="s">
        <v>503</v>
      </c>
    </row>
    <row r="48" spans="1:13" ht="9">
      <c r="A48" s="7">
        <v>7</v>
      </c>
      <c r="B48" s="25">
        <v>21</v>
      </c>
      <c r="C48" s="6">
        <f t="shared" si="4"/>
        <v>28</v>
      </c>
      <c r="D48" s="6">
        <f t="shared" si="4"/>
        <v>23</v>
      </c>
      <c r="E48" s="6">
        <f t="shared" si="4"/>
        <v>19</v>
      </c>
      <c r="F48" s="6">
        <f t="shared" si="4"/>
        <v>16</v>
      </c>
      <c r="G48" s="12">
        <v>15</v>
      </c>
      <c r="H48" s="6">
        <f>IF(G48=0,H47,-780+SUM($G$2:G48))</f>
        <v>-568</v>
      </c>
      <c r="I48" s="6">
        <v>650</v>
      </c>
      <c r="J48" s="6">
        <f t="shared" si="3"/>
        <v>30</v>
      </c>
      <c r="K48" s="13">
        <v>0.1875</v>
      </c>
      <c r="L48" s="45" t="s">
        <v>397</v>
      </c>
      <c r="M48" s="50" t="s">
        <v>504</v>
      </c>
    </row>
    <row r="49" spans="1:13" ht="9">
      <c r="A49" s="7">
        <v>7</v>
      </c>
      <c r="B49" s="25">
        <v>27</v>
      </c>
      <c r="C49" s="6">
        <f t="shared" si="4"/>
        <v>28</v>
      </c>
      <c r="D49" s="6">
        <f t="shared" si="4"/>
        <v>22</v>
      </c>
      <c r="E49" s="6">
        <f t="shared" si="4"/>
        <v>19</v>
      </c>
      <c r="F49" s="6">
        <f t="shared" si="4"/>
        <v>16</v>
      </c>
      <c r="G49" s="12">
        <v>6</v>
      </c>
      <c r="H49" s="6">
        <f>IF(G49=0,H48,-780+SUM($G$2:G49))</f>
        <v>-562</v>
      </c>
      <c r="I49" s="6">
        <v>730</v>
      </c>
      <c r="J49" s="6">
        <f t="shared" si="3"/>
        <v>80</v>
      </c>
      <c r="K49" s="13">
        <v>0.034722222222222224</v>
      </c>
      <c r="L49" s="46" t="s">
        <v>505</v>
      </c>
      <c r="M49" s="50" t="s">
        <v>506</v>
      </c>
    </row>
    <row r="50" spans="1:13" ht="18">
      <c r="A50" s="7">
        <v>7</v>
      </c>
      <c r="B50" s="25">
        <v>32</v>
      </c>
      <c r="C50" s="6">
        <f t="shared" si="4"/>
        <v>28</v>
      </c>
      <c r="D50" s="6">
        <f t="shared" si="4"/>
        <v>22</v>
      </c>
      <c r="E50" s="6">
        <f t="shared" si="4"/>
        <v>19</v>
      </c>
      <c r="F50" s="6">
        <f t="shared" si="4"/>
        <v>16</v>
      </c>
      <c r="G50" s="12">
        <v>5</v>
      </c>
      <c r="H50" s="6">
        <f>IF(G50=0,H49,-780+SUM($G$2:G50))</f>
        <v>-557</v>
      </c>
      <c r="I50" s="6">
        <v>750</v>
      </c>
      <c r="J50" s="6">
        <f t="shared" si="3"/>
        <v>20</v>
      </c>
      <c r="K50" s="13">
        <v>0.034722222222222224</v>
      </c>
      <c r="L50" s="46" t="s">
        <v>507</v>
      </c>
      <c r="M50" s="50" t="s">
        <v>508</v>
      </c>
    </row>
    <row r="51" spans="1:13" ht="9">
      <c r="A51" s="7">
        <v>8</v>
      </c>
      <c r="B51" s="25">
        <v>2</v>
      </c>
      <c r="C51" s="6">
        <f t="shared" si="4"/>
        <v>28</v>
      </c>
      <c r="D51" s="6">
        <f t="shared" si="4"/>
        <v>22</v>
      </c>
      <c r="E51" s="6">
        <f t="shared" si="4"/>
        <v>19</v>
      </c>
      <c r="F51" s="6">
        <f t="shared" si="4"/>
        <v>16</v>
      </c>
      <c r="G51" s="12">
        <v>2</v>
      </c>
      <c r="H51" s="6">
        <f>IF(G51=0,H50,-780+SUM($G$2:G51))</f>
        <v>-555</v>
      </c>
      <c r="I51" s="6">
        <v>780</v>
      </c>
      <c r="J51" s="6">
        <f t="shared" si="3"/>
        <v>30</v>
      </c>
      <c r="K51" s="13">
        <v>0.03125</v>
      </c>
      <c r="L51" s="46" t="s">
        <v>509</v>
      </c>
      <c r="M51" s="50" t="s">
        <v>510</v>
      </c>
    </row>
    <row r="52" spans="1:12" ht="9">
      <c r="A52" s="7">
        <v>8</v>
      </c>
      <c r="B52" s="25">
        <v>7</v>
      </c>
      <c r="C52" s="6">
        <f t="shared" si="4"/>
        <v>28</v>
      </c>
      <c r="D52" s="6">
        <f t="shared" si="4"/>
        <v>22</v>
      </c>
      <c r="E52" s="6">
        <f t="shared" si="4"/>
        <v>18</v>
      </c>
      <c r="F52" s="6">
        <f t="shared" si="4"/>
        <v>16</v>
      </c>
      <c r="G52" s="12">
        <v>5</v>
      </c>
      <c r="H52" s="6">
        <f>IF(G52=0,H51,-780+SUM($G$2:G52))</f>
        <v>-550</v>
      </c>
      <c r="I52" s="6">
        <v>780</v>
      </c>
      <c r="J52" s="6">
        <f t="shared" si="3"/>
        <v>0</v>
      </c>
      <c r="K52" s="52">
        <v>0</v>
      </c>
      <c r="L52" s="46" t="s">
        <v>511</v>
      </c>
    </row>
    <row r="53" spans="1:13" ht="9">
      <c r="A53" s="7">
        <v>8</v>
      </c>
      <c r="B53" s="25">
        <v>12</v>
      </c>
      <c r="C53" s="6">
        <f t="shared" si="4"/>
        <v>27</v>
      </c>
      <c r="D53" s="6">
        <f t="shared" si="4"/>
        <v>22</v>
      </c>
      <c r="E53" s="6">
        <f t="shared" si="4"/>
        <v>18</v>
      </c>
      <c r="F53" s="6">
        <f t="shared" si="4"/>
        <v>16</v>
      </c>
      <c r="G53" s="12">
        <v>5</v>
      </c>
      <c r="H53" s="6">
        <f>IF(G53=0,H52,-780+SUM($G$2:G53))</f>
        <v>-545</v>
      </c>
      <c r="I53" s="6">
        <v>780</v>
      </c>
      <c r="J53" s="6">
        <f t="shared" si="3"/>
        <v>0</v>
      </c>
      <c r="K53" s="13">
        <v>0.07291666666666667</v>
      </c>
      <c r="L53" s="45" t="s">
        <v>512</v>
      </c>
      <c r="M53" s="50" t="s">
        <v>513</v>
      </c>
    </row>
    <row r="54" spans="1:13" ht="9">
      <c r="A54" s="7">
        <v>8</v>
      </c>
      <c r="B54" s="25">
        <v>17</v>
      </c>
      <c r="C54" s="6">
        <f t="shared" si="4"/>
        <v>27</v>
      </c>
      <c r="D54" s="6">
        <f t="shared" si="4"/>
        <v>22</v>
      </c>
      <c r="E54" s="6">
        <f t="shared" si="4"/>
        <v>18</v>
      </c>
      <c r="F54" s="6">
        <f t="shared" si="4"/>
        <v>15</v>
      </c>
      <c r="G54" s="12">
        <v>5</v>
      </c>
      <c r="H54" s="6">
        <f>IF(G54=0,H53,-780+SUM($G$2:G54))</f>
        <v>-540</v>
      </c>
      <c r="I54" s="6">
        <v>830</v>
      </c>
      <c r="J54" s="6">
        <f t="shared" si="3"/>
        <v>50</v>
      </c>
      <c r="K54" s="52">
        <v>0</v>
      </c>
      <c r="L54" s="46" t="s">
        <v>514</v>
      </c>
      <c r="M54" s="50" t="s">
        <v>515</v>
      </c>
    </row>
    <row r="55" spans="1:12" ht="9">
      <c r="A55" s="7">
        <v>8</v>
      </c>
      <c r="B55" s="25">
        <v>21</v>
      </c>
      <c r="C55" s="6">
        <f t="shared" si="4"/>
        <v>27</v>
      </c>
      <c r="D55" s="6">
        <f t="shared" si="4"/>
        <v>21</v>
      </c>
      <c r="E55" s="6">
        <f t="shared" si="4"/>
        <v>18</v>
      </c>
      <c r="F55" s="6">
        <f t="shared" si="4"/>
        <v>15</v>
      </c>
      <c r="G55" s="12">
        <v>4</v>
      </c>
      <c r="H55" s="6">
        <f>IF(G55=0,H54,-780+SUM($G$2:G55))</f>
        <v>-536</v>
      </c>
      <c r="I55" s="6">
        <v>900</v>
      </c>
      <c r="J55" s="6">
        <f t="shared" si="3"/>
        <v>70</v>
      </c>
      <c r="K55" s="52">
        <v>0</v>
      </c>
      <c r="L55" s="46" t="s">
        <v>516</v>
      </c>
    </row>
    <row r="56" spans="1:13" ht="9">
      <c r="A56" s="7">
        <v>8</v>
      </c>
      <c r="B56" s="25">
        <v>24</v>
      </c>
      <c r="C56" s="6">
        <f t="shared" si="4"/>
        <v>27</v>
      </c>
      <c r="D56" s="6">
        <f t="shared" si="4"/>
        <v>21</v>
      </c>
      <c r="E56" s="6">
        <f t="shared" si="4"/>
        <v>18</v>
      </c>
      <c r="F56" s="6">
        <f t="shared" si="4"/>
        <v>15</v>
      </c>
      <c r="G56" s="12">
        <v>3</v>
      </c>
      <c r="H56" s="6">
        <f>IF(G56=0,H55,-780+SUM($G$2:G56))</f>
        <v>-533</v>
      </c>
      <c r="I56" s="6">
        <v>950</v>
      </c>
      <c r="J56" s="6">
        <f t="shared" si="3"/>
        <v>50</v>
      </c>
      <c r="K56" s="13">
        <v>0.13194444444444445</v>
      </c>
      <c r="L56" s="46" t="s">
        <v>517</v>
      </c>
      <c r="M56" s="50" t="s">
        <v>518</v>
      </c>
    </row>
    <row r="57" spans="1:12" ht="9">
      <c r="A57" s="7">
        <v>8</v>
      </c>
      <c r="B57" s="25">
        <v>28</v>
      </c>
      <c r="C57" s="6">
        <f t="shared" si="4"/>
        <v>26</v>
      </c>
      <c r="D57" s="6">
        <f t="shared" si="4"/>
        <v>21</v>
      </c>
      <c r="E57" s="6">
        <f t="shared" si="4"/>
        <v>18</v>
      </c>
      <c r="F57" s="6">
        <f t="shared" si="4"/>
        <v>15</v>
      </c>
      <c r="G57" s="12">
        <v>4</v>
      </c>
      <c r="H57" s="6">
        <f>IF(G57=0,H56,-780+SUM($G$2:G57))</f>
        <v>-529</v>
      </c>
      <c r="I57" s="6">
        <v>1160</v>
      </c>
      <c r="J57" s="6">
        <f t="shared" si="3"/>
        <v>210</v>
      </c>
      <c r="K57" s="52">
        <v>0</v>
      </c>
      <c r="L57" s="46" t="s">
        <v>519</v>
      </c>
    </row>
    <row r="58" spans="1:13" ht="9">
      <c r="A58" s="7">
        <v>8</v>
      </c>
      <c r="B58" s="25">
        <v>31</v>
      </c>
      <c r="C58" s="6">
        <f t="shared" si="4"/>
        <v>26</v>
      </c>
      <c r="D58" s="6">
        <f t="shared" si="4"/>
        <v>21</v>
      </c>
      <c r="E58" s="6">
        <f t="shared" si="4"/>
        <v>18</v>
      </c>
      <c r="F58" s="6">
        <f t="shared" si="4"/>
        <v>15</v>
      </c>
      <c r="G58" s="12">
        <v>3</v>
      </c>
      <c r="H58" s="6">
        <f>IF(G58=0,H57,-780+SUM($G$2:G58))</f>
        <v>-526</v>
      </c>
      <c r="I58" s="6">
        <v>1100</v>
      </c>
      <c r="J58" s="6">
        <f t="shared" si="3"/>
        <v>-60</v>
      </c>
      <c r="K58" s="52">
        <v>0</v>
      </c>
      <c r="L58" s="46" t="s">
        <v>520</v>
      </c>
      <c r="M58" s="50" t="s">
        <v>521</v>
      </c>
    </row>
    <row r="59" spans="1:13" ht="9">
      <c r="A59" s="7">
        <v>8</v>
      </c>
      <c r="B59" s="25">
        <v>36</v>
      </c>
      <c r="C59" s="6">
        <f t="shared" si="4"/>
        <v>26</v>
      </c>
      <c r="D59" s="6">
        <f t="shared" si="4"/>
        <v>21</v>
      </c>
      <c r="E59" s="6">
        <f t="shared" si="4"/>
        <v>17</v>
      </c>
      <c r="F59" s="6">
        <f t="shared" si="4"/>
        <v>15</v>
      </c>
      <c r="G59" s="12">
        <v>5</v>
      </c>
      <c r="H59" s="6">
        <f>IF(G59=0,H58,-780+SUM($G$2:G59))</f>
        <v>-521</v>
      </c>
      <c r="I59" s="6">
        <v>1040</v>
      </c>
      <c r="J59" s="6">
        <f t="shared" si="3"/>
        <v>-60</v>
      </c>
      <c r="K59" s="13">
        <v>0.15625</v>
      </c>
      <c r="L59" s="46" t="s">
        <v>522</v>
      </c>
      <c r="M59" s="50" t="s">
        <v>523</v>
      </c>
    </row>
    <row r="60" spans="1:13" ht="9">
      <c r="A60" s="7">
        <v>9</v>
      </c>
      <c r="B60" s="25">
        <v>6</v>
      </c>
      <c r="C60" s="6">
        <f t="shared" si="4"/>
        <v>26</v>
      </c>
      <c r="D60" s="6">
        <f t="shared" si="4"/>
        <v>21</v>
      </c>
      <c r="E60" s="6">
        <f t="shared" si="4"/>
        <v>17</v>
      </c>
      <c r="F60" s="6">
        <f t="shared" si="4"/>
        <v>15</v>
      </c>
      <c r="G60" s="12">
        <v>6</v>
      </c>
      <c r="H60" s="6">
        <f>IF(G60=0,H59,-780+SUM($G$2:G60))</f>
        <v>-515</v>
      </c>
      <c r="I60" s="6">
        <v>840</v>
      </c>
      <c r="J60" s="6">
        <f t="shared" si="3"/>
        <v>-200</v>
      </c>
      <c r="K60" s="13">
        <v>0.034722222222222224</v>
      </c>
      <c r="L60" s="46" t="s">
        <v>524</v>
      </c>
      <c r="M60" s="50" t="s">
        <v>525</v>
      </c>
    </row>
    <row r="61" spans="1:12" ht="9">
      <c r="A61" s="7">
        <v>9</v>
      </c>
      <c r="B61" s="25">
        <v>17</v>
      </c>
      <c r="C61" s="6">
        <f t="shared" si="4"/>
        <v>25</v>
      </c>
      <c r="D61" s="6">
        <f t="shared" si="4"/>
        <v>20</v>
      </c>
      <c r="E61" s="6">
        <f t="shared" si="4"/>
        <v>17</v>
      </c>
      <c r="F61" s="6">
        <f t="shared" si="4"/>
        <v>14</v>
      </c>
      <c r="G61" s="12">
        <v>11</v>
      </c>
      <c r="H61" s="6">
        <f>IF(G61=0,H60,-780+SUM($G$2:G61))</f>
        <v>-504</v>
      </c>
      <c r="I61" s="6">
        <v>850</v>
      </c>
      <c r="J61" s="6">
        <f t="shared" si="3"/>
        <v>10</v>
      </c>
      <c r="K61" s="13">
        <v>0.027777777777777776</v>
      </c>
      <c r="L61" s="46" t="s">
        <v>526</v>
      </c>
    </row>
    <row r="62" spans="1:12" ht="9">
      <c r="A62" s="7">
        <v>9</v>
      </c>
      <c r="B62" s="25">
        <v>0</v>
      </c>
      <c r="C62" s="6">
        <f aca="true" t="shared" si="5" ref="C62:F81">ROUND((-$H62/C$1),0)</f>
        <v>25</v>
      </c>
      <c r="D62" s="6">
        <f t="shared" si="5"/>
        <v>20</v>
      </c>
      <c r="E62" s="6">
        <f t="shared" si="5"/>
        <v>17</v>
      </c>
      <c r="F62" s="6">
        <f t="shared" si="5"/>
        <v>14</v>
      </c>
      <c r="G62" s="12">
        <v>0</v>
      </c>
      <c r="H62" s="6">
        <f>IF(G62=0,H61,-780+SUM($G$2:G62))</f>
        <v>-504</v>
      </c>
      <c r="I62" s="6">
        <v>850</v>
      </c>
      <c r="J62" s="6">
        <f t="shared" si="3"/>
        <v>0</v>
      </c>
      <c r="K62" s="13">
        <v>0.027777777777777776</v>
      </c>
      <c r="L62" s="46" t="s">
        <v>527</v>
      </c>
    </row>
    <row r="63" spans="1:12" ht="9">
      <c r="A63" s="7">
        <v>9</v>
      </c>
      <c r="B63" s="25">
        <v>0</v>
      </c>
      <c r="C63" s="6">
        <f t="shared" si="5"/>
        <v>25</v>
      </c>
      <c r="D63" s="6">
        <f t="shared" si="5"/>
        <v>20</v>
      </c>
      <c r="E63" s="6">
        <f t="shared" si="5"/>
        <v>17</v>
      </c>
      <c r="F63" s="6">
        <f t="shared" si="5"/>
        <v>14</v>
      </c>
      <c r="G63" s="12">
        <v>0</v>
      </c>
      <c r="H63" s="6">
        <f>IF(G63=0,H62,-780+SUM($G$2:G63))</f>
        <v>-504</v>
      </c>
      <c r="I63" s="6">
        <v>850</v>
      </c>
      <c r="J63" s="6">
        <f t="shared" si="3"/>
        <v>0</v>
      </c>
      <c r="K63" s="13">
        <v>0.0625</v>
      </c>
      <c r="L63" s="46" t="s">
        <v>528</v>
      </c>
    </row>
    <row r="64" spans="1:13" ht="27">
      <c r="A64" s="7">
        <v>9</v>
      </c>
      <c r="B64" s="25">
        <v>27</v>
      </c>
      <c r="C64" s="6">
        <f t="shared" si="5"/>
        <v>25</v>
      </c>
      <c r="D64" s="6">
        <f t="shared" si="5"/>
        <v>20</v>
      </c>
      <c r="E64" s="6">
        <f t="shared" si="5"/>
        <v>16</v>
      </c>
      <c r="F64" s="6">
        <f t="shared" si="5"/>
        <v>14</v>
      </c>
      <c r="G64" s="12">
        <v>10</v>
      </c>
      <c r="H64" s="6">
        <f>IF(G64=0,H63,-780+SUM($G$2:G64))</f>
        <v>-494</v>
      </c>
      <c r="I64" s="6">
        <v>860</v>
      </c>
      <c r="J64" s="6">
        <f t="shared" si="3"/>
        <v>10</v>
      </c>
      <c r="K64" s="13">
        <v>0.125</v>
      </c>
      <c r="L64" s="45" t="s">
        <v>398</v>
      </c>
      <c r="M64" s="50" t="s">
        <v>529</v>
      </c>
    </row>
    <row r="65" spans="1:12" ht="9">
      <c r="A65" s="7">
        <v>10</v>
      </c>
      <c r="B65" s="25">
        <v>2</v>
      </c>
      <c r="C65" s="6">
        <f t="shared" si="5"/>
        <v>25</v>
      </c>
      <c r="D65" s="6">
        <f t="shared" si="5"/>
        <v>20</v>
      </c>
      <c r="E65" s="6">
        <f t="shared" si="5"/>
        <v>16</v>
      </c>
      <c r="F65" s="6">
        <f t="shared" si="5"/>
        <v>14</v>
      </c>
      <c r="G65" s="12">
        <v>2</v>
      </c>
      <c r="H65" s="6">
        <f>IF(G65=0,H64,-780+SUM($G$2:G65))</f>
        <v>-492</v>
      </c>
      <c r="I65" s="6">
        <v>865</v>
      </c>
      <c r="J65" s="6">
        <f t="shared" si="3"/>
        <v>5</v>
      </c>
      <c r="K65" s="13">
        <v>0.052083333333333336</v>
      </c>
      <c r="L65" s="46" t="s">
        <v>530</v>
      </c>
    </row>
    <row r="66" spans="1:13" ht="9">
      <c r="A66" s="7">
        <v>10</v>
      </c>
      <c r="B66" s="25">
        <v>9</v>
      </c>
      <c r="C66" s="6">
        <f t="shared" si="5"/>
        <v>24</v>
      </c>
      <c r="D66" s="6">
        <f t="shared" si="5"/>
        <v>19</v>
      </c>
      <c r="E66" s="6">
        <f t="shared" si="5"/>
        <v>16</v>
      </c>
      <c r="F66" s="6">
        <f t="shared" si="5"/>
        <v>14</v>
      </c>
      <c r="G66" s="12">
        <v>7</v>
      </c>
      <c r="H66" s="6">
        <f>IF(G66=0,H65,-780+SUM($G$2:G66))</f>
        <v>-485</v>
      </c>
      <c r="I66" s="6">
        <v>870</v>
      </c>
      <c r="J66" s="6">
        <f t="shared" si="3"/>
        <v>5</v>
      </c>
      <c r="K66" s="13">
        <v>0.03125</v>
      </c>
      <c r="L66" s="46" t="s">
        <v>531</v>
      </c>
      <c r="M66" s="50" t="s">
        <v>532</v>
      </c>
    </row>
    <row r="67" spans="1:13" ht="9">
      <c r="A67" s="7">
        <v>10</v>
      </c>
      <c r="B67" s="25">
        <v>11</v>
      </c>
      <c r="C67" s="6">
        <f t="shared" si="5"/>
        <v>24</v>
      </c>
      <c r="D67" s="6">
        <f t="shared" si="5"/>
        <v>19</v>
      </c>
      <c r="E67" s="6">
        <f t="shared" si="5"/>
        <v>16</v>
      </c>
      <c r="F67" s="6">
        <f t="shared" si="5"/>
        <v>14</v>
      </c>
      <c r="G67" s="12">
        <v>2</v>
      </c>
      <c r="H67" s="6">
        <f>IF(G67=0,H66,-780+SUM($G$2:G67))</f>
        <v>-483</v>
      </c>
      <c r="I67" s="6">
        <v>875</v>
      </c>
      <c r="J67" s="6">
        <f aca="true" t="shared" si="6" ref="J67:J98">I67-I66</f>
        <v>5</v>
      </c>
      <c r="K67" s="13">
        <v>0.03125</v>
      </c>
      <c r="L67" s="46" t="s">
        <v>533</v>
      </c>
      <c r="M67" s="50" t="s">
        <v>534</v>
      </c>
    </row>
    <row r="68" spans="1:13" ht="9">
      <c r="A68" s="7">
        <v>10</v>
      </c>
      <c r="B68" s="25">
        <v>18</v>
      </c>
      <c r="C68" s="6">
        <f t="shared" si="5"/>
        <v>24</v>
      </c>
      <c r="D68" s="6">
        <f t="shared" si="5"/>
        <v>19</v>
      </c>
      <c r="E68" s="6">
        <f t="shared" si="5"/>
        <v>16</v>
      </c>
      <c r="F68" s="6">
        <f t="shared" si="5"/>
        <v>14</v>
      </c>
      <c r="G68" s="12">
        <v>7</v>
      </c>
      <c r="H68" s="6">
        <f>IF(G68=0,H67,-780+SUM($G$2:G68))</f>
        <v>-476</v>
      </c>
      <c r="I68" s="6">
        <v>910</v>
      </c>
      <c r="J68" s="6">
        <f t="shared" si="6"/>
        <v>35</v>
      </c>
      <c r="K68" s="13">
        <v>0.08333333333333333</v>
      </c>
      <c r="L68" s="46" t="s">
        <v>535</v>
      </c>
      <c r="M68" s="50" t="s">
        <v>536</v>
      </c>
    </row>
    <row r="69" spans="1:13" ht="9">
      <c r="A69" s="7">
        <v>10</v>
      </c>
      <c r="B69" s="25">
        <v>24</v>
      </c>
      <c r="C69" s="6">
        <f t="shared" si="5"/>
        <v>24</v>
      </c>
      <c r="D69" s="6">
        <f t="shared" si="5"/>
        <v>19</v>
      </c>
      <c r="E69" s="6">
        <f t="shared" si="5"/>
        <v>16</v>
      </c>
      <c r="F69" s="6">
        <f t="shared" si="5"/>
        <v>13</v>
      </c>
      <c r="G69" s="12">
        <v>6</v>
      </c>
      <c r="H69" s="6">
        <f>IF(G69=0,H68,-780+SUM($G$2:G69))</f>
        <v>-470</v>
      </c>
      <c r="I69" s="6">
        <v>910</v>
      </c>
      <c r="J69" s="6">
        <f t="shared" si="6"/>
        <v>0</v>
      </c>
      <c r="K69" s="13">
        <v>0.05902777777777778</v>
      </c>
      <c r="L69" s="46" t="s">
        <v>537</v>
      </c>
      <c r="M69" s="50" t="s">
        <v>538</v>
      </c>
    </row>
    <row r="70" spans="1:13" ht="9">
      <c r="A70" s="7">
        <v>10</v>
      </c>
      <c r="B70" s="25">
        <v>29</v>
      </c>
      <c r="C70" s="6">
        <f t="shared" si="5"/>
        <v>23</v>
      </c>
      <c r="D70" s="6">
        <f t="shared" si="5"/>
        <v>19</v>
      </c>
      <c r="E70" s="6">
        <f t="shared" si="5"/>
        <v>16</v>
      </c>
      <c r="F70" s="6">
        <f t="shared" si="5"/>
        <v>13</v>
      </c>
      <c r="G70" s="12">
        <v>5</v>
      </c>
      <c r="H70" s="6">
        <f>IF(G70=0,H69,-780+SUM($G$2:G70))</f>
        <v>-465</v>
      </c>
      <c r="I70" s="6">
        <v>900</v>
      </c>
      <c r="J70" s="6">
        <f t="shared" si="6"/>
        <v>-10</v>
      </c>
      <c r="K70" s="13">
        <v>0.052083333333333336</v>
      </c>
      <c r="L70" s="46" t="s">
        <v>539</v>
      </c>
      <c r="M70" s="50" t="s">
        <v>540</v>
      </c>
    </row>
    <row r="71" spans="1:13" ht="9">
      <c r="A71" s="7">
        <v>10</v>
      </c>
      <c r="B71" s="25">
        <v>36</v>
      </c>
      <c r="C71" s="6">
        <f t="shared" si="5"/>
        <v>23</v>
      </c>
      <c r="D71" s="6">
        <f t="shared" si="5"/>
        <v>18</v>
      </c>
      <c r="E71" s="6">
        <f t="shared" si="5"/>
        <v>15</v>
      </c>
      <c r="F71" s="6">
        <f t="shared" si="5"/>
        <v>13</v>
      </c>
      <c r="G71" s="12">
        <v>7</v>
      </c>
      <c r="H71" s="6">
        <f>IF(G71=0,H70,-780+SUM($G$2:G71))</f>
        <v>-458</v>
      </c>
      <c r="I71" s="6">
        <v>900</v>
      </c>
      <c r="J71" s="6">
        <f t="shared" si="6"/>
        <v>0</v>
      </c>
      <c r="K71" s="13">
        <v>0.05555555555555555</v>
      </c>
      <c r="L71" s="46" t="s">
        <v>541</v>
      </c>
      <c r="M71" s="50" t="s">
        <v>542</v>
      </c>
    </row>
    <row r="72" spans="1:13" ht="18">
      <c r="A72" s="7">
        <v>10</v>
      </c>
      <c r="B72" s="25">
        <v>39</v>
      </c>
      <c r="C72" s="6">
        <f t="shared" si="5"/>
        <v>23</v>
      </c>
      <c r="D72" s="6">
        <f t="shared" si="5"/>
        <v>18</v>
      </c>
      <c r="E72" s="6">
        <f t="shared" si="5"/>
        <v>15</v>
      </c>
      <c r="F72" s="6">
        <f t="shared" si="5"/>
        <v>13</v>
      </c>
      <c r="G72" s="12">
        <v>3</v>
      </c>
      <c r="H72" s="6">
        <f>IF(G72=0,H71,-780+SUM($G$2:G72))</f>
        <v>-455</v>
      </c>
      <c r="I72" s="6">
        <v>810</v>
      </c>
      <c r="J72" s="6">
        <f t="shared" si="6"/>
        <v>-90</v>
      </c>
      <c r="K72" s="13">
        <v>0.027777777777777776</v>
      </c>
      <c r="L72" s="45" t="s">
        <v>543</v>
      </c>
      <c r="M72" s="50" t="s">
        <v>544</v>
      </c>
    </row>
    <row r="73" spans="1:13" ht="18">
      <c r="A73" s="7">
        <v>11</v>
      </c>
      <c r="B73" s="25">
        <v>10</v>
      </c>
      <c r="C73" s="6">
        <f t="shared" si="5"/>
        <v>22</v>
      </c>
      <c r="D73" s="6">
        <f t="shared" si="5"/>
        <v>18</v>
      </c>
      <c r="E73" s="6">
        <f t="shared" si="5"/>
        <v>15</v>
      </c>
      <c r="F73" s="6">
        <f t="shared" si="5"/>
        <v>13</v>
      </c>
      <c r="G73" s="12">
        <v>10</v>
      </c>
      <c r="H73" s="6">
        <f>IF(G73=0,H72,-780+SUM($G$2:G73))</f>
        <v>-445</v>
      </c>
      <c r="I73" s="6">
        <v>800</v>
      </c>
      <c r="J73" s="6">
        <f t="shared" si="6"/>
        <v>-10</v>
      </c>
      <c r="K73" s="13">
        <v>0.07291666666666667</v>
      </c>
      <c r="L73" s="46" t="s">
        <v>545</v>
      </c>
      <c r="M73" s="50" t="s">
        <v>546</v>
      </c>
    </row>
    <row r="74" spans="1:13" ht="9">
      <c r="A74" s="7">
        <v>11</v>
      </c>
      <c r="B74" s="25">
        <v>12</v>
      </c>
      <c r="C74" s="6">
        <f t="shared" si="5"/>
        <v>22</v>
      </c>
      <c r="D74" s="6">
        <f t="shared" si="5"/>
        <v>18</v>
      </c>
      <c r="E74" s="6">
        <f t="shared" si="5"/>
        <v>15</v>
      </c>
      <c r="F74" s="6">
        <f t="shared" si="5"/>
        <v>13</v>
      </c>
      <c r="G74" s="12">
        <v>2</v>
      </c>
      <c r="H74" s="6">
        <f>IF(G74=0,H73,-780+SUM($G$2:G74))</f>
        <v>-443</v>
      </c>
      <c r="I74" s="6">
        <v>785</v>
      </c>
      <c r="J74" s="6">
        <f t="shared" si="6"/>
        <v>-15</v>
      </c>
      <c r="K74" s="13">
        <v>0.020833333333333332</v>
      </c>
      <c r="L74" s="46" t="s">
        <v>547</v>
      </c>
      <c r="M74" s="50" t="s">
        <v>548</v>
      </c>
    </row>
    <row r="75" spans="1:13" ht="9">
      <c r="A75" s="7">
        <v>11</v>
      </c>
      <c r="B75" s="25">
        <v>19</v>
      </c>
      <c r="C75" s="6">
        <f t="shared" si="5"/>
        <v>22</v>
      </c>
      <c r="D75" s="6">
        <f t="shared" si="5"/>
        <v>17</v>
      </c>
      <c r="E75" s="6">
        <f t="shared" si="5"/>
        <v>15</v>
      </c>
      <c r="F75" s="6">
        <f t="shared" si="5"/>
        <v>12</v>
      </c>
      <c r="G75" s="12">
        <v>7</v>
      </c>
      <c r="H75" s="6">
        <f>IF(G75=0,H74,-780+SUM($G$2:G75))</f>
        <v>-436</v>
      </c>
      <c r="I75" s="6">
        <v>815</v>
      </c>
      <c r="J75" s="6">
        <f t="shared" si="6"/>
        <v>30</v>
      </c>
      <c r="K75" s="13">
        <v>0.10069444444444443</v>
      </c>
      <c r="L75" s="46" t="s">
        <v>549</v>
      </c>
      <c r="M75" s="50" t="s">
        <v>550</v>
      </c>
    </row>
    <row r="76" spans="1:13" ht="27">
      <c r="A76" s="7">
        <v>11</v>
      </c>
      <c r="B76" s="25">
        <v>25</v>
      </c>
      <c r="C76" s="6">
        <f t="shared" si="5"/>
        <v>22</v>
      </c>
      <c r="D76" s="6">
        <f t="shared" si="5"/>
        <v>17</v>
      </c>
      <c r="E76" s="6">
        <f t="shared" si="5"/>
        <v>14</v>
      </c>
      <c r="F76" s="6">
        <f t="shared" si="5"/>
        <v>12</v>
      </c>
      <c r="G76" s="12">
        <v>6</v>
      </c>
      <c r="H76" s="6">
        <f>IF(G76=0,H75,-780+SUM($G$2:G76))</f>
        <v>-430</v>
      </c>
      <c r="I76" s="6">
        <v>800</v>
      </c>
      <c r="J76" s="6">
        <f t="shared" si="6"/>
        <v>-15</v>
      </c>
      <c r="K76" s="13">
        <v>0.034722222222222224</v>
      </c>
      <c r="L76" s="45" t="s">
        <v>399</v>
      </c>
      <c r="M76" s="50" t="s">
        <v>551</v>
      </c>
    </row>
    <row r="77" spans="1:12" ht="9">
      <c r="A77" s="7">
        <v>11</v>
      </c>
      <c r="B77" s="25">
        <v>29</v>
      </c>
      <c r="C77" s="6">
        <f t="shared" si="5"/>
        <v>21</v>
      </c>
      <c r="D77" s="6">
        <f t="shared" si="5"/>
        <v>17</v>
      </c>
      <c r="E77" s="6">
        <f t="shared" si="5"/>
        <v>14</v>
      </c>
      <c r="F77" s="6">
        <f t="shared" si="5"/>
        <v>12</v>
      </c>
      <c r="G77" s="12">
        <v>4</v>
      </c>
      <c r="H77" s="6">
        <f>IF(G77=0,H76,-780+SUM($G$2:G77))</f>
        <v>-426</v>
      </c>
      <c r="I77" s="6">
        <v>805</v>
      </c>
      <c r="J77" s="6">
        <f t="shared" si="6"/>
        <v>5</v>
      </c>
      <c r="K77" s="13">
        <v>0.0625</v>
      </c>
      <c r="L77" s="46" t="s">
        <v>552</v>
      </c>
    </row>
    <row r="78" spans="1:13" ht="9">
      <c r="A78" s="7">
        <v>11</v>
      </c>
      <c r="B78" s="25">
        <v>39</v>
      </c>
      <c r="C78" s="6">
        <f t="shared" si="5"/>
        <v>21</v>
      </c>
      <c r="D78" s="6">
        <f t="shared" si="5"/>
        <v>17</v>
      </c>
      <c r="E78" s="6">
        <f t="shared" si="5"/>
        <v>14</v>
      </c>
      <c r="F78" s="6">
        <f t="shared" si="5"/>
        <v>12</v>
      </c>
      <c r="G78" s="12">
        <v>10</v>
      </c>
      <c r="H78" s="6">
        <f>IF(G78=0,H77,-780+SUM($G$2:G78))</f>
        <v>-416</v>
      </c>
      <c r="I78" s="6">
        <v>820</v>
      </c>
      <c r="J78" s="6">
        <f t="shared" si="6"/>
        <v>15</v>
      </c>
      <c r="K78" s="13">
        <v>0.07291666666666667</v>
      </c>
      <c r="L78" s="46" t="s">
        <v>553</v>
      </c>
      <c r="M78" s="50" t="s">
        <v>554</v>
      </c>
    </row>
    <row r="79" spans="1:13" ht="36">
      <c r="A79" s="7">
        <v>12</v>
      </c>
      <c r="B79" s="25">
        <v>6</v>
      </c>
      <c r="C79" s="6">
        <f t="shared" si="5"/>
        <v>21</v>
      </c>
      <c r="D79" s="6">
        <f t="shared" si="5"/>
        <v>16</v>
      </c>
      <c r="E79" s="6">
        <f t="shared" si="5"/>
        <v>14</v>
      </c>
      <c r="F79" s="6">
        <f t="shared" si="5"/>
        <v>12</v>
      </c>
      <c r="G79" s="12">
        <v>6</v>
      </c>
      <c r="H79" s="6">
        <f>IF(G79=0,H78,-780+SUM($G$2:G79))</f>
        <v>-410</v>
      </c>
      <c r="I79" s="6">
        <v>830</v>
      </c>
      <c r="J79" s="6">
        <f t="shared" si="6"/>
        <v>10</v>
      </c>
      <c r="K79" s="13">
        <v>0.04861111111111111</v>
      </c>
      <c r="L79" s="45" t="s">
        <v>558</v>
      </c>
      <c r="M79" s="50" t="s">
        <v>555</v>
      </c>
    </row>
    <row r="80" spans="1:13" ht="27">
      <c r="A80" s="7">
        <v>12</v>
      </c>
      <c r="B80" s="25">
        <v>23</v>
      </c>
      <c r="C80" s="6">
        <f t="shared" si="5"/>
        <v>20</v>
      </c>
      <c r="D80" s="6">
        <f t="shared" si="5"/>
        <v>16</v>
      </c>
      <c r="E80" s="6">
        <f t="shared" si="5"/>
        <v>13</v>
      </c>
      <c r="F80" s="6">
        <f t="shared" si="5"/>
        <v>11</v>
      </c>
      <c r="G80" s="12">
        <v>17</v>
      </c>
      <c r="H80" s="6">
        <f>IF(G80=0,H79,-780+SUM($G$2:G80))</f>
        <v>-393</v>
      </c>
      <c r="I80" s="6">
        <v>890</v>
      </c>
      <c r="J80" s="6">
        <f t="shared" si="6"/>
        <v>60</v>
      </c>
      <c r="K80" s="13">
        <v>0.16666666666666666</v>
      </c>
      <c r="L80" s="46" t="s">
        <v>559</v>
      </c>
      <c r="M80" s="50" t="s">
        <v>556</v>
      </c>
    </row>
    <row r="81" spans="1:12" ht="9">
      <c r="A81" s="7">
        <v>12</v>
      </c>
      <c r="B81" s="25">
        <v>29</v>
      </c>
      <c r="C81" s="6">
        <f t="shared" si="5"/>
        <v>19</v>
      </c>
      <c r="D81" s="6">
        <f t="shared" si="5"/>
        <v>15</v>
      </c>
      <c r="E81" s="6">
        <f t="shared" si="5"/>
        <v>13</v>
      </c>
      <c r="F81" s="6">
        <f t="shared" si="5"/>
        <v>11</v>
      </c>
      <c r="G81" s="12">
        <v>6</v>
      </c>
      <c r="H81" s="6">
        <f>IF(G81=0,H80,-780+SUM($G$2:G81))</f>
        <v>-387</v>
      </c>
      <c r="I81" s="6">
        <v>900</v>
      </c>
      <c r="J81" s="6">
        <f t="shared" si="6"/>
        <v>10</v>
      </c>
      <c r="K81" s="13">
        <v>0.10069444444444443</v>
      </c>
      <c r="L81" s="46" t="s">
        <v>1176</v>
      </c>
    </row>
    <row r="82" spans="1:12" ht="9">
      <c r="A82" s="7">
        <v>12</v>
      </c>
      <c r="B82" s="25">
        <v>32</v>
      </c>
      <c r="C82" s="6">
        <f aca="true" t="shared" si="7" ref="C82:F101">ROUND((-$H82/C$1),0)</f>
        <v>19</v>
      </c>
      <c r="D82" s="6">
        <f t="shared" si="7"/>
        <v>15</v>
      </c>
      <c r="E82" s="6">
        <f t="shared" si="7"/>
        <v>13</v>
      </c>
      <c r="F82" s="6">
        <f t="shared" si="7"/>
        <v>11</v>
      </c>
      <c r="G82" s="12">
        <v>3</v>
      </c>
      <c r="H82" s="6">
        <f>IF(G82=0,H81,-780+SUM($G$2:G82))</f>
        <v>-384</v>
      </c>
      <c r="I82" s="6">
        <v>910</v>
      </c>
      <c r="J82" s="6">
        <f t="shared" si="6"/>
        <v>10</v>
      </c>
      <c r="K82" s="13">
        <v>0.017361111111111112</v>
      </c>
      <c r="L82" s="46" t="s">
        <v>1177</v>
      </c>
    </row>
    <row r="83" spans="1:13" ht="9">
      <c r="A83" s="7">
        <v>13</v>
      </c>
      <c r="B83" s="25">
        <v>3</v>
      </c>
      <c r="C83" s="6">
        <f t="shared" si="7"/>
        <v>19</v>
      </c>
      <c r="D83" s="6">
        <f t="shared" si="7"/>
        <v>15</v>
      </c>
      <c r="E83" s="6">
        <f t="shared" si="7"/>
        <v>13</v>
      </c>
      <c r="F83" s="6">
        <f t="shared" si="7"/>
        <v>11</v>
      </c>
      <c r="G83" s="12">
        <v>3</v>
      </c>
      <c r="H83" s="6">
        <f>IF(G83=0,H82,-780+SUM($G$2:G83))</f>
        <v>-381</v>
      </c>
      <c r="I83" s="6">
        <v>870</v>
      </c>
      <c r="J83" s="6">
        <f t="shared" si="6"/>
        <v>-40</v>
      </c>
      <c r="K83" s="13">
        <v>0.03125</v>
      </c>
      <c r="L83" s="46" t="s">
        <v>1178</v>
      </c>
      <c r="M83" s="50" t="s">
        <v>1179</v>
      </c>
    </row>
    <row r="84" spans="1:12" ht="9">
      <c r="A84" s="7">
        <v>13</v>
      </c>
      <c r="B84" s="25">
        <v>6</v>
      </c>
      <c r="C84" s="6">
        <f t="shared" si="7"/>
        <v>19</v>
      </c>
      <c r="D84" s="6">
        <f t="shared" si="7"/>
        <v>15</v>
      </c>
      <c r="E84" s="6">
        <f t="shared" si="7"/>
        <v>13</v>
      </c>
      <c r="F84" s="6">
        <f t="shared" si="7"/>
        <v>11</v>
      </c>
      <c r="G84" s="12">
        <v>3</v>
      </c>
      <c r="H84" s="6">
        <f>IF(G84=0,H83,-780+SUM($G$2:G84))</f>
        <v>-378</v>
      </c>
      <c r="I84" s="6">
        <v>860</v>
      </c>
      <c r="J84" s="6">
        <f t="shared" si="6"/>
        <v>-10</v>
      </c>
      <c r="K84" s="13">
        <v>0.020833333333333332</v>
      </c>
      <c r="L84" s="46" t="s">
        <v>1180</v>
      </c>
    </row>
    <row r="85" spans="1:13" ht="18">
      <c r="A85" s="7">
        <v>13</v>
      </c>
      <c r="B85" s="25">
        <v>13</v>
      </c>
      <c r="C85" s="6">
        <f t="shared" si="7"/>
        <v>19</v>
      </c>
      <c r="D85" s="6">
        <f t="shared" si="7"/>
        <v>15</v>
      </c>
      <c r="E85" s="6">
        <f t="shared" si="7"/>
        <v>12</v>
      </c>
      <c r="F85" s="6">
        <f t="shared" si="7"/>
        <v>11</v>
      </c>
      <c r="G85" s="12">
        <v>7</v>
      </c>
      <c r="H85" s="6">
        <f>IF(G85=0,H84,-780+SUM($G$2:G85))</f>
        <v>-371</v>
      </c>
      <c r="I85" s="6">
        <v>840</v>
      </c>
      <c r="J85" s="6">
        <f t="shared" si="6"/>
        <v>-20</v>
      </c>
      <c r="K85" s="13">
        <v>0.06597222222222222</v>
      </c>
      <c r="L85" s="45" t="s">
        <v>400</v>
      </c>
      <c r="M85" s="50" t="s">
        <v>1181</v>
      </c>
    </row>
    <row r="86" spans="1:13" ht="9">
      <c r="A86" s="7">
        <v>13</v>
      </c>
      <c r="B86" s="25">
        <v>18</v>
      </c>
      <c r="C86" s="6">
        <f t="shared" si="7"/>
        <v>18</v>
      </c>
      <c r="D86" s="6">
        <f t="shared" si="7"/>
        <v>15</v>
      </c>
      <c r="E86" s="6">
        <f t="shared" si="7"/>
        <v>12</v>
      </c>
      <c r="F86" s="6">
        <f t="shared" si="7"/>
        <v>10</v>
      </c>
      <c r="G86" s="12">
        <v>5</v>
      </c>
      <c r="H86" s="6">
        <f>IF(G86=0,H85,-780+SUM($G$2:G86))</f>
        <v>-366</v>
      </c>
      <c r="I86" s="6">
        <v>840</v>
      </c>
      <c r="J86" s="6">
        <f t="shared" si="6"/>
        <v>0</v>
      </c>
      <c r="K86" s="52">
        <v>0</v>
      </c>
      <c r="L86" s="46" t="s">
        <v>565</v>
      </c>
      <c r="M86" s="50" t="s">
        <v>1182</v>
      </c>
    </row>
    <row r="87" spans="1:13" ht="9">
      <c r="A87" s="7">
        <v>13</v>
      </c>
      <c r="B87" s="25">
        <v>23</v>
      </c>
      <c r="C87" s="6">
        <f t="shared" si="7"/>
        <v>18</v>
      </c>
      <c r="D87" s="6">
        <f t="shared" si="7"/>
        <v>14</v>
      </c>
      <c r="E87" s="6">
        <f t="shared" si="7"/>
        <v>12</v>
      </c>
      <c r="F87" s="6">
        <f t="shared" si="7"/>
        <v>10</v>
      </c>
      <c r="G87" s="12">
        <v>5</v>
      </c>
      <c r="H87" s="6">
        <f>IF(G87=0,H86,-780+SUM($G$2:G87))</f>
        <v>-361</v>
      </c>
      <c r="I87" s="6">
        <v>850</v>
      </c>
      <c r="J87" s="6">
        <f t="shared" si="6"/>
        <v>10</v>
      </c>
      <c r="K87" s="13">
        <v>0.10416666666666667</v>
      </c>
      <c r="L87" s="46" t="s">
        <v>1183</v>
      </c>
      <c r="M87" s="50" t="s">
        <v>1184</v>
      </c>
    </row>
    <row r="88" spans="1:13" ht="9">
      <c r="A88" s="7">
        <v>13</v>
      </c>
      <c r="B88" s="25">
        <v>28</v>
      </c>
      <c r="C88" s="6">
        <f t="shared" si="7"/>
        <v>18</v>
      </c>
      <c r="D88" s="6">
        <f t="shared" si="7"/>
        <v>14</v>
      </c>
      <c r="E88" s="6">
        <f t="shared" si="7"/>
        <v>12</v>
      </c>
      <c r="F88" s="6">
        <f t="shared" si="7"/>
        <v>10</v>
      </c>
      <c r="G88" s="12">
        <v>5</v>
      </c>
      <c r="H88" s="6">
        <f>IF(G88=0,H87,-780+SUM($G$2:G88))</f>
        <v>-356</v>
      </c>
      <c r="I88" s="6">
        <v>900</v>
      </c>
      <c r="J88" s="6">
        <f t="shared" si="6"/>
        <v>50</v>
      </c>
      <c r="K88" s="13">
        <v>0.0625</v>
      </c>
      <c r="L88" s="46" t="s">
        <v>1185</v>
      </c>
      <c r="M88" s="50" t="s">
        <v>1186</v>
      </c>
    </row>
    <row r="89" spans="1:12" ht="9">
      <c r="A89" s="7">
        <v>13</v>
      </c>
      <c r="B89" s="25">
        <v>31</v>
      </c>
      <c r="C89" s="6">
        <f t="shared" si="7"/>
        <v>18</v>
      </c>
      <c r="D89" s="6">
        <f t="shared" si="7"/>
        <v>14</v>
      </c>
      <c r="E89" s="6">
        <f t="shared" si="7"/>
        <v>12</v>
      </c>
      <c r="F89" s="6">
        <f t="shared" si="7"/>
        <v>10</v>
      </c>
      <c r="G89" s="12">
        <v>3</v>
      </c>
      <c r="H89" s="6">
        <f>IF(G89=0,H88,-780+SUM($G$2:G89))</f>
        <v>-353</v>
      </c>
      <c r="I89" s="6">
        <v>870</v>
      </c>
      <c r="J89" s="6">
        <f t="shared" si="6"/>
        <v>-30</v>
      </c>
      <c r="K89" s="52">
        <v>0</v>
      </c>
      <c r="L89" s="46" t="s">
        <v>1187</v>
      </c>
    </row>
    <row r="90" spans="1:12" ht="9">
      <c r="A90" s="7">
        <v>13</v>
      </c>
      <c r="B90" s="25">
        <v>44</v>
      </c>
      <c r="C90" s="6">
        <f t="shared" si="7"/>
        <v>17</v>
      </c>
      <c r="D90" s="6">
        <f t="shared" si="7"/>
        <v>14</v>
      </c>
      <c r="E90" s="6">
        <f t="shared" si="7"/>
        <v>11</v>
      </c>
      <c r="F90" s="6">
        <f t="shared" si="7"/>
        <v>10</v>
      </c>
      <c r="G90" s="12">
        <v>13</v>
      </c>
      <c r="H90" s="6">
        <f>IF(G90=0,H89,-780+SUM($G$2:G90))</f>
        <v>-340</v>
      </c>
      <c r="I90" s="6">
        <v>840</v>
      </c>
      <c r="J90" s="6">
        <f t="shared" si="6"/>
        <v>-30</v>
      </c>
      <c r="K90" s="13">
        <v>0.1388888888888889</v>
      </c>
      <c r="L90" s="46" t="s">
        <v>1188</v>
      </c>
    </row>
    <row r="91" spans="1:13" ht="18">
      <c r="A91" s="7">
        <v>14</v>
      </c>
      <c r="B91" s="25">
        <v>6</v>
      </c>
      <c r="C91" s="6">
        <f t="shared" si="7"/>
        <v>17</v>
      </c>
      <c r="D91" s="6">
        <f t="shared" si="7"/>
        <v>13</v>
      </c>
      <c r="E91" s="6">
        <f t="shared" si="7"/>
        <v>11</v>
      </c>
      <c r="F91" s="6">
        <f t="shared" si="7"/>
        <v>10</v>
      </c>
      <c r="G91" s="12">
        <v>6</v>
      </c>
      <c r="H91" s="6">
        <f>IF(G91=0,H90,-780+SUM($G$2:G91))</f>
        <v>-334</v>
      </c>
      <c r="I91" s="6">
        <v>800</v>
      </c>
      <c r="J91" s="6">
        <f t="shared" si="6"/>
        <v>-40</v>
      </c>
      <c r="K91" s="13">
        <v>0.041666666666666664</v>
      </c>
      <c r="L91" s="46" t="s">
        <v>1189</v>
      </c>
      <c r="M91" s="50" t="s">
        <v>1190</v>
      </c>
    </row>
    <row r="92" spans="1:12" ht="9">
      <c r="A92" s="7">
        <v>14</v>
      </c>
      <c r="B92" s="25">
        <v>12</v>
      </c>
      <c r="C92" s="6">
        <f t="shared" si="7"/>
        <v>16</v>
      </c>
      <c r="D92" s="6">
        <f t="shared" si="7"/>
        <v>13</v>
      </c>
      <c r="E92" s="6">
        <f t="shared" si="7"/>
        <v>11</v>
      </c>
      <c r="F92" s="6">
        <f t="shared" si="7"/>
        <v>9</v>
      </c>
      <c r="G92" s="12">
        <v>6</v>
      </c>
      <c r="H92" s="6">
        <f>IF(G92=0,H91,-780+SUM($G$2:G92))</f>
        <v>-328</v>
      </c>
      <c r="I92" s="6">
        <v>810</v>
      </c>
      <c r="J92" s="6">
        <f t="shared" si="6"/>
        <v>10</v>
      </c>
      <c r="K92" s="52">
        <v>0</v>
      </c>
      <c r="L92" s="46" t="s">
        <v>1191</v>
      </c>
    </row>
    <row r="93" spans="1:12" ht="9">
      <c r="A93" s="7">
        <v>14</v>
      </c>
      <c r="B93" s="25">
        <v>18</v>
      </c>
      <c r="C93" s="6">
        <f t="shared" si="7"/>
        <v>16</v>
      </c>
      <c r="D93" s="6">
        <f t="shared" si="7"/>
        <v>13</v>
      </c>
      <c r="E93" s="6">
        <f t="shared" si="7"/>
        <v>11</v>
      </c>
      <c r="F93" s="6">
        <f t="shared" si="7"/>
        <v>9</v>
      </c>
      <c r="G93" s="12">
        <v>6</v>
      </c>
      <c r="H93" s="6">
        <f>IF(G93=0,H92,-780+SUM($G$2:G93))</f>
        <v>-322</v>
      </c>
      <c r="I93" s="6">
        <v>870</v>
      </c>
      <c r="J93" s="6">
        <f t="shared" si="6"/>
        <v>60</v>
      </c>
      <c r="K93" s="52">
        <v>0</v>
      </c>
      <c r="L93" s="46" t="s">
        <v>1192</v>
      </c>
    </row>
    <row r="94" spans="1:13" ht="18">
      <c r="A94" s="7">
        <v>14</v>
      </c>
      <c r="B94" s="25">
        <v>24</v>
      </c>
      <c r="C94" s="6">
        <f t="shared" si="7"/>
        <v>16</v>
      </c>
      <c r="D94" s="6">
        <f t="shared" si="7"/>
        <v>13</v>
      </c>
      <c r="E94" s="6">
        <f t="shared" si="7"/>
        <v>11</v>
      </c>
      <c r="F94" s="6">
        <f t="shared" si="7"/>
        <v>9</v>
      </c>
      <c r="G94" s="12">
        <v>6</v>
      </c>
      <c r="H94" s="6">
        <f>IF(G94=0,H93,-780+SUM($G$2:G94))</f>
        <v>-316</v>
      </c>
      <c r="I94" s="6">
        <v>840</v>
      </c>
      <c r="J94" s="6">
        <f t="shared" si="6"/>
        <v>-30</v>
      </c>
      <c r="K94" s="52">
        <v>5</v>
      </c>
      <c r="L94" s="45" t="s">
        <v>401</v>
      </c>
      <c r="M94" s="50" t="s">
        <v>1193</v>
      </c>
    </row>
    <row r="95" spans="1:13" ht="27">
      <c r="A95" s="7">
        <v>15</v>
      </c>
      <c r="B95" s="25">
        <v>8</v>
      </c>
      <c r="C95" s="6">
        <f t="shared" si="7"/>
        <v>15</v>
      </c>
      <c r="D95" s="6">
        <f t="shared" si="7"/>
        <v>12</v>
      </c>
      <c r="E95" s="6">
        <f t="shared" si="7"/>
        <v>10</v>
      </c>
      <c r="F95" s="6">
        <f t="shared" si="7"/>
        <v>9</v>
      </c>
      <c r="G95" s="12">
        <v>8</v>
      </c>
      <c r="H95" s="6">
        <f>IF(G95=0,H94,-780+SUM($G$2:G95))</f>
        <v>-308</v>
      </c>
      <c r="I95" s="6">
        <v>925</v>
      </c>
      <c r="J95" s="6">
        <f t="shared" si="6"/>
        <v>85</v>
      </c>
      <c r="K95" s="13">
        <v>0.0625</v>
      </c>
      <c r="L95" s="47" t="s">
        <v>1194</v>
      </c>
      <c r="M95" s="50" t="s">
        <v>1195</v>
      </c>
    </row>
    <row r="96" spans="1:12" ht="9">
      <c r="A96" s="7">
        <v>15</v>
      </c>
      <c r="B96" s="25">
        <v>12</v>
      </c>
      <c r="C96" s="6">
        <f t="shared" si="7"/>
        <v>15</v>
      </c>
      <c r="D96" s="6">
        <f t="shared" si="7"/>
        <v>12</v>
      </c>
      <c r="E96" s="6">
        <f t="shared" si="7"/>
        <v>10</v>
      </c>
      <c r="F96" s="6">
        <f t="shared" si="7"/>
        <v>9</v>
      </c>
      <c r="G96" s="12">
        <v>4</v>
      </c>
      <c r="H96" s="6">
        <f>IF(G96=0,H95,-780+SUM($G$2:G96))</f>
        <v>-304</v>
      </c>
      <c r="I96" s="6">
        <v>925</v>
      </c>
      <c r="J96" s="6">
        <f t="shared" si="6"/>
        <v>0</v>
      </c>
      <c r="K96" s="13">
        <v>0.041666666666666664</v>
      </c>
      <c r="L96" s="47" t="s">
        <v>1196</v>
      </c>
    </row>
    <row r="97" spans="1:12" ht="9">
      <c r="A97" s="7">
        <v>15</v>
      </c>
      <c r="B97" s="25">
        <v>17</v>
      </c>
      <c r="C97" s="6">
        <f t="shared" si="7"/>
        <v>15</v>
      </c>
      <c r="D97" s="6">
        <f t="shared" si="7"/>
        <v>12</v>
      </c>
      <c r="E97" s="6">
        <f t="shared" si="7"/>
        <v>10</v>
      </c>
      <c r="F97" s="6">
        <f t="shared" si="7"/>
        <v>9</v>
      </c>
      <c r="G97" s="12">
        <v>5</v>
      </c>
      <c r="H97" s="6">
        <f>IF(G97=0,H96,-780+SUM($G$2:G97))</f>
        <v>-299</v>
      </c>
      <c r="I97" s="6">
        <v>925</v>
      </c>
      <c r="J97" s="6">
        <f t="shared" si="6"/>
        <v>0</v>
      </c>
      <c r="K97" s="52">
        <v>0</v>
      </c>
      <c r="L97" s="47" t="s">
        <v>1197</v>
      </c>
    </row>
    <row r="98" spans="1:12" ht="9">
      <c r="A98" s="7">
        <v>15</v>
      </c>
      <c r="B98" s="25">
        <v>22</v>
      </c>
      <c r="C98" s="6">
        <f t="shared" si="7"/>
        <v>15</v>
      </c>
      <c r="D98" s="6">
        <f t="shared" si="7"/>
        <v>12</v>
      </c>
      <c r="E98" s="6">
        <f t="shared" si="7"/>
        <v>10</v>
      </c>
      <c r="F98" s="6">
        <f t="shared" si="7"/>
        <v>8</v>
      </c>
      <c r="G98" s="12">
        <v>5</v>
      </c>
      <c r="H98" s="6">
        <f>IF(G98=0,H97,-780+SUM($G$2:G98))</f>
        <v>-294</v>
      </c>
      <c r="I98" s="6">
        <v>925</v>
      </c>
      <c r="J98" s="6">
        <f t="shared" si="6"/>
        <v>0</v>
      </c>
      <c r="K98" s="13">
        <v>0.0763888888888889</v>
      </c>
      <c r="L98" s="47" t="s">
        <v>1198</v>
      </c>
    </row>
    <row r="99" spans="1:13" ht="9">
      <c r="A99" s="7">
        <v>15</v>
      </c>
      <c r="B99" s="25">
        <v>37</v>
      </c>
      <c r="C99" s="6">
        <f t="shared" si="7"/>
        <v>14</v>
      </c>
      <c r="D99" s="6">
        <f t="shared" si="7"/>
        <v>11</v>
      </c>
      <c r="E99" s="6">
        <f t="shared" si="7"/>
        <v>9</v>
      </c>
      <c r="F99" s="6">
        <f t="shared" si="7"/>
        <v>8</v>
      </c>
      <c r="G99" s="12">
        <v>15</v>
      </c>
      <c r="H99" s="6">
        <f>IF(G99=0,H98,-780+SUM($G$2:G99))</f>
        <v>-279</v>
      </c>
      <c r="I99" s="6">
        <v>900</v>
      </c>
      <c r="J99" s="6">
        <f aca="true" t="shared" si="8" ref="J99:J130">I99-I98</f>
        <v>-25</v>
      </c>
      <c r="K99" s="13">
        <v>0.13541666666666666</v>
      </c>
      <c r="L99" s="48" t="s">
        <v>1199</v>
      </c>
      <c r="M99" s="50" t="s">
        <v>1200</v>
      </c>
    </row>
    <row r="100" spans="1:12" ht="9">
      <c r="A100" s="7">
        <v>16</v>
      </c>
      <c r="B100" s="25">
        <v>13</v>
      </c>
      <c r="C100" s="6">
        <f t="shared" si="7"/>
        <v>13</v>
      </c>
      <c r="D100" s="6">
        <f t="shared" si="7"/>
        <v>11</v>
      </c>
      <c r="E100" s="6">
        <f t="shared" si="7"/>
        <v>9</v>
      </c>
      <c r="F100" s="6">
        <f t="shared" si="7"/>
        <v>8</v>
      </c>
      <c r="G100" s="12">
        <v>13</v>
      </c>
      <c r="H100" s="6">
        <f>IF(G100=0,H99,-780+SUM($G$2:G100))</f>
        <v>-266</v>
      </c>
      <c r="I100" s="6">
        <v>830</v>
      </c>
      <c r="J100" s="6">
        <f t="shared" si="8"/>
        <v>-70</v>
      </c>
      <c r="K100" s="52">
        <v>0</v>
      </c>
      <c r="L100" s="46" t="s">
        <v>1201</v>
      </c>
    </row>
    <row r="101" spans="1:13" ht="18">
      <c r="A101" s="7">
        <v>16</v>
      </c>
      <c r="B101" s="25">
        <v>17</v>
      </c>
      <c r="C101" s="6">
        <f t="shared" si="7"/>
        <v>13</v>
      </c>
      <c r="D101" s="6">
        <f t="shared" si="7"/>
        <v>10</v>
      </c>
      <c r="E101" s="6">
        <f t="shared" si="7"/>
        <v>9</v>
      </c>
      <c r="F101" s="6">
        <f t="shared" si="7"/>
        <v>7</v>
      </c>
      <c r="G101" s="12">
        <v>4</v>
      </c>
      <c r="H101" s="6">
        <f>IF(G101=0,H100,-780+SUM($G$2:G101))</f>
        <v>-262</v>
      </c>
      <c r="I101" s="6">
        <v>830</v>
      </c>
      <c r="J101" s="6">
        <f t="shared" si="8"/>
        <v>0</v>
      </c>
      <c r="K101" s="13">
        <v>0.1388888888888889</v>
      </c>
      <c r="L101" s="45" t="s">
        <v>402</v>
      </c>
      <c r="M101" s="50" t="s">
        <v>1202</v>
      </c>
    </row>
    <row r="102" spans="1:13" ht="9">
      <c r="A102" s="7">
        <v>16</v>
      </c>
      <c r="B102" s="25">
        <v>22</v>
      </c>
      <c r="C102" s="6">
        <f aca="true" t="shared" si="9" ref="C102:F121">ROUND((-$H102/C$1),0)</f>
        <v>13</v>
      </c>
      <c r="D102" s="6">
        <f t="shared" si="9"/>
        <v>10</v>
      </c>
      <c r="E102" s="6">
        <f t="shared" si="9"/>
        <v>9</v>
      </c>
      <c r="F102" s="6">
        <f t="shared" si="9"/>
        <v>7</v>
      </c>
      <c r="G102" s="12">
        <v>5</v>
      </c>
      <c r="H102" s="6">
        <f>IF(G102=0,H101,-780+SUM($G$2:G102))</f>
        <v>-257</v>
      </c>
      <c r="I102" s="6">
        <v>880</v>
      </c>
      <c r="J102" s="6">
        <f t="shared" si="8"/>
        <v>50</v>
      </c>
      <c r="K102" s="13">
        <v>0.0625</v>
      </c>
      <c r="L102" s="46" t="s">
        <v>1203</v>
      </c>
      <c r="M102" s="50" t="s">
        <v>1204</v>
      </c>
    </row>
    <row r="103" spans="1:12" ht="9">
      <c r="A103" s="7">
        <v>16</v>
      </c>
      <c r="B103" s="25">
        <v>27</v>
      </c>
      <c r="C103" s="6">
        <f t="shared" si="9"/>
        <v>13</v>
      </c>
      <c r="D103" s="6">
        <f t="shared" si="9"/>
        <v>10</v>
      </c>
      <c r="E103" s="6">
        <f t="shared" si="9"/>
        <v>8</v>
      </c>
      <c r="F103" s="6">
        <f t="shared" si="9"/>
        <v>7</v>
      </c>
      <c r="G103" s="12">
        <v>5</v>
      </c>
      <c r="H103" s="6">
        <f>IF(G103=0,H102,-780+SUM($G$2:G103))</f>
        <v>-252</v>
      </c>
      <c r="I103" s="6">
        <v>970</v>
      </c>
      <c r="J103" s="6">
        <f t="shared" si="8"/>
        <v>90</v>
      </c>
      <c r="K103" s="13">
        <v>0.041666666666666664</v>
      </c>
      <c r="L103" s="46" t="s">
        <v>1205</v>
      </c>
    </row>
    <row r="104" spans="1:13" ht="9">
      <c r="A104" s="7">
        <v>16</v>
      </c>
      <c r="B104" s="25">
        <v>0</v>
      </c>
      <c r="C104" s="6">
        <f t="shared" si="9"/>
        <v>13</v>
      </c>
      <c r="D104" s="6">
        <f t="shared" si="9"/>
        <v>10</v>
      </c>
      <c r="E104" s="6">
        <f t="shared" si="9"/>
        <v>8</v>
      </c>
      <c r="F104" s="6">
        <f t="shared" si="9"/>
        <v>7</v>
      </c>
      <c r="G104" s="12">
        <v>0</v>
      </c>
      <c r="H104" s="6">
        <f>IF(G104=0,H103,-780+SUM($G$2:G104))</f>
        <v>-252</v>
      </c>
      <c r="I104" s="6">
        <v>970</v>
      </c>
      <c r="J104" s="6">
        <f t="shared" si="8"/>
        <v>0</v>
      </c>
      <c r="K104" s="13">
        <v>0.041666666666666664</v>
      </c>
      <c r="L104" s="46" t="s">
        <v>1206</v>
      </c>
      <c r="M104" s="50" t="s">
        <v>1207</v>
      </c>
    </row>
    <row r="105" spans="1:12" ht="9">
      <c r="A105" s="7">
        <v>16</v>
      </c>
      <c r="B105" s="25">
        <v>31</v>
      </c>
      <c r="C105" s="6">
        <f t="shared" si="9"/>
        <v>12</v>
      </c>
      <c r="D105" s="6">
        <f t="shared" si="9"/>
        <v>10</v>
      </c>
      <c r="E105" s="6">
        <f t="shared" si="9"/>
        <v>8</v>
      </c>
      <c r="F105" s="6">
        <f t="shared" si="9"/>
        <v>7</v>
      </c>
      <c r="G105" s="12">
        <v>4</v>
      </c>
      <c r="H105" s="6">
        <f>IF(G105=0,H104,-780+SUM($G$2:G105))</f>
        <v>-248</v>
      </c>
      <c r="I105" s="6">
        <v>1020</v>
      </c>
      <c r="J105" s="6">
        <f t="shared" si="8"/>
        <v>50</v>
      </c>
      <c r="K105" s="52">
        <v>0</v>
      </c>
      <c r="L105" s="46" t="s">
        <v>584</v>
      </c>
    </row>
    <row r="106" spans="1:13" ht="18">
      <c r="A106" s="7">
        <v>16</v>
      </c>
      <c r="B106" s="25">
        <v>38</v>
      </c>
      <c r="C106" s="6">
        <f t="shared" si="9"/>
        <v>12</v>
      </c>
      <c r="D106" s="6">
        <f t="shared" si="9"/>
        <v>10</v>
      </c>
      <c r="E106" s="6">
        <f t="shared" si="9"/>
        <v>8</v>
      </c>
      <c r="F106" s="6">
        <f t="shared" si="9"/>
        <v>7</v>
      </c>
      <c r="G106" s="12">
        <v>7</v>
      </c>
      <c r="H106" s="6">
        <f>IF(G106=0,H105,-780+SUM($G$2:G106))</f>
        <v>-241</v>
      </c>
      <c r="I106" s="6">
        <v>1150</v>
      </c>
      <c r="J106" s="6">
        <f t="shared" si="8"/>
        <v>130</v>
      </c>
      <c r="K106" s="13">
        <v>0.041666666666666664</v>
      </c>
      <c r="L106" s="46" t="s">
        <v>585</v>
      </c>
      <c r="M106" s="50" t="s">
        <v>1208</v>
      </c>
    </row>
    <row r="107" spans="1:13" ht="9">
      <c r="A107" s="7">
        <v>17</v>
      </c>
      <c r="B107" s="25">
        <v>5</v>
      </c>
      <c r="C107" s="6">
        <f t="shared" si="9"/>
        <v>12</v>
      </c>
      <c r="D107" s="6">
        <f t="shared" si="9"/>
        <v>9</v>
      </c>
      <c r="E107" s="6">
        <f t="shared" si="9"/>
        <v>8</v>
      </c>
      <c r="F107" s="6">
        <f t="shared" si="9"/>
        <v>7</v>
      </c>
      <c r="G107" s="12">
        <v>5</v>
      </c>
      <c r="H107" s="6">
        <f>IF(G107=0,H106,-780+SUM($G$2:G107))</f>
        <v>-236</v>
      </c>
      <c r="I107" s="6">
        <v>1430</v>
      </c>
      <c r="J107" s="6">
        <f t="shared" si="8"/>
        <v>280</v>
      </c>
      <c r="K107" s="13">
        <v>0.041666666666666664</v>
      </c>
      <c r="L107" s="46" t="s">
        <v>591</v>
      </c>
      <c r="M107" s="50" t="s">
        <v>1209</v>
      </c>
    </row>
    <row r="108" spans="1:13" ht="18">
      <c r="A108" s="7">
        <v>17</v>
      </c>
      <c r="B108" s="25">
        <v>8</v>
      </c>
      <c r="C108" s="6">
        <f t="shared" si="9"/>
        <v>12</v>
      </c>
      <c r="D108" s="6">
        <f t="shared" si="9"/>
        <v>9</v>
      </c>
      <c r="E108" s="6">
        <f t="shared" si="9"/>
        <v>8</v>
      </c>
      <c r="F108" s="6">
        <f t="shared" si="9"/>
        <v>7</v>
      </c>
      <c r="G108" s="12">
        <v>3</v>
      </c>
      <c r="H108" s="6">
        <f>IF(G108=0,H107,-780+SUM($G$2:G108))</f>
        <v>-233</v>
      </c>
      <c r="I108" s="6">
        <v>1504</v>
      </c>
      <c r="J108" s="6">
        <f t="shared" si="8"/>
        <v>74</v>
      </c>
      <c r="K108" s="13">
        <v>0.027777777777777776</v>
      </c>
      <c r="L108" s="46" t="s">
        <v>1210</v>
      </c>
      <c r="M108" s="50" t="s">
        <v>1211</v>
      </c>
    </row>
    <row r="109" spans="1:13" ht="9">
      <c r="A109" s="7">
        <v>17</v>
      </c>
      <c r="B109" s="25">
        <v>0</v>
      </c>
      <c r="C109" s="6">
        <f t="shared" si="9"/>
        <v>12</v>
      </c>
      <c r="D109" s="6">
        <f t="shared" si="9"/>
        <v>9</v>
      </c>
      <c r="E109" s="6">
        <f t="shared" si="9"/>
        <v>8</v>
      </c>
      <c r="F109" s="6">
        <f t="shared" si="9"/>
        <v>7</v>
      </c>
      <c r="G109" s="12">
        <v>0</v>
      </c>
      <c r="H109" s="6">
        <f>IF(G109=0,H108,-780+SUM($G$2:G109))</f>
        <v>-233</v>
      </c>
      <c r="I109" s="6">
        <v>1460</v>
      </c>
      <c r="J109" s="6">
        <f t="shared" si="8"/>
        <v>-44</v>
      </c>
      <c r="K109" s="52">
        <v>0</v>
      </c>
      <c r="L109" s="46" t="s">
        <v>1212</v>
      </c>
      <c r="M109" s="50" t="s">
        <v>1213</v>
      </c>
    </row>
    <row r="110" spans="1:13" ht="18">
      <c r="A110" s="7">
        <v>17</v>
      </c>
      <c r="B110" s="25">
        <v>17</v>
      </c>
      <c r="C110" s="6">
        <f t="shared" si="9"/>
        <v>11</v>
      </c>
      <c r="D110" s="6">
        <f t="shared" si="9"/>
        <v>9</v>
      </c>
      <c r="E110" s="6">
        <f t="shared" si="9"/>
        <v>7</v>
      </c>
      <c r="F110" s="6">
        <f t="shared" si="9"/>
        <v>6</v>
      </c>
      <c r="G110" s="12">
        <v>9</v>
      </c>
      <c r="H110" s="6">
        <f>IF(G110=0,H109,-780+SUM($G$2:G110))</f>
        <v>-224</v>
      </c>
      <c r="I110" s="6">
        <v>1160</v>
      </c>
      <c r="J110" s="6">
        <f t="shared" si="8"/>
        <v>-300</v>
      </c>
      <c r="K110" s="13">
        <v>0.08333333333333333</v>
      </c>
      <c r="L110" s="46" t="s">
        <v>592</v>
      </c>
      <c r="M110" s="50" t="s">
        <v>1214</v>
      </c>
    </row>
    <row r="111" spans="1:13" ht="9">
      <c r="A111" s="7">
        <v>17</v>
      </c>
      <c r="B111" s="25">
        <v>0</v>
      </c>
      <c r="C111" s="6">
        <f t="shared" si="9"/>
        <v>11</v>
      </c>
      <c r="D111" s="6">
        <f t="shared" si="9"/>
        <v>9</v>
      </c>
      <c r="E111" s="6">
        <f t="shared" si="9"/>
        <v>7</v>
      </c>
      <c r="F111" s="6">
        <f t="shared" si="9"/>
        <v>6</v>
      </c>
      <c r="G111" s="12">
        <v>0</v>
      </c>
      <c r="H111" s="6">
        <f>IF(G111=0,H110,-780+SUM($G$2:G111))</f>
        <v>-224</v>
      </c>
      <c r="I111" s="6">
        <v>900</v>
      </c>
      <c r="J111" s="6">
        <f t="shared" si="8"/>
        <v>-260</v>
      </c>
      <c r="K111" s="13">
        <v>0.020833333333333332</v>
      </c>
      <c r="L111" s="46" t="s">
        <v>1215</v>
      </c>
      <c r="M111" s="50" t="s">
        <v>1216</v>
      </c>
    </row>
    <row r="112" spans="1:13" ht="9">
      <c r="A112" s="7">
        <v>17</v>
      </c>
      <c r="B112" s="25">
        <v>25</v>
      </c>
      <c r="C112" s="6">
        <f t="shared" si="9"/>
        <v>11</v>
      </c>
      <c r="D112" s="6">
        <f t="shared" si="9"/>
        <v>9</v>
      </c>
      <c r="E112" s="6">
        <f t="shared" si="9"/>
        <v>7</v>
      </c>
      <c r="F112" s="6">
        <f t="shared" si="9"/>
        <v>6</v>
      </c>
      <c r="G112" s="12">
        <v>8</v>
      </c>
      <c r="H112" s="6">
        <f>IF(G112=0,H111,-780+SUM($G$2:G112))</f>
        <v>-216</v>
      </c>
      <c r="I112" s="6">
        <v>600</v>
      </c>
      <c r="J112" s="6">
        <f t="shared" si="8"/>
        <v>-300</v>
      </c>
      <c r="K112" s="13">
        <v>0.041666666666666664</v>
      </c>
      <c r="L112" s="46" t="s">
        <v>1217</v>
      </c>
      <c r="M112" s="50" t="s">
        <v>1218</v>
      </c>
    </row>
    <row r="113" spans="1:12" ht="9">
      <c r="A113" s="7">
        <v>17</v>
      </c>
      <c r="B113" s="25">
        <v>29</v>
      </c>
      <c r="C113" s="6">
        <f t="shared" si="9"/>
        <v>11</v>
      </c>
      <c r="D113" s="6">
        <f t="shared" si="9"/>
        <v>8</v>
      </c>
      <c r="E113" s="6">
        <f t="shared" si="9"/>
        <v>7</v>
      </c>
      <c r="F113" s="6">
        <f t="shared" si="9"/>
        <v>6</v>
      </c>
      <c r="G113" s="12">
        <v>4</v>
      </c>
      <c r="H113" s="6">
        <f>IF(G113=0,H112,-780+SUM($G$2:G113))</f>
        <v>-212</v>
      </c>
      <c r="I113" s="6">
        <v>500</v>
      </c>
      <c r="J113" s="6">
        <f t="shared" si="8"/>
        <v>-100</v>
      </c>
      <c r="K113" s="13">
        <v>0.034722222222222224</v>
      </c>
      <c r="L113" s="46" t="s">
        <v>1219</v>
      </c>
    </row>
    <row r="114" spans="1:13" ht="9">
      <c r="A114" s="7">
        <v>17</v>
      </c>
      <c r="B114" s="25">
        <v>33</v>
      </c>
      <c r="C114" s="6">
        <f t="shared" si="9"/>
        <v>10</v>
      </c>
      <c r="D114" s="6">
        <f t="shared" si="9"/>
        <v>8</v>
      </c>
      <c r="E114" s="6">
        <f t="shared" si="9"/>
        <v>7</v>
      </c>
      <c r="F114" s="6">
        <f t="shared" si="9"/>
        <v>6</v>
      </c>
      <c r="G114" s="12">
        <v>4</v>
      </c>
      <c r="H114" s="6">
        <f>IF(G114=0,H113,-780+SUM($G$2:G114))</f>
        <v>-208</v>
      </c>
      <c r="I114" s="6">
        <v>510</v>
      </c>
      <c r="J114" s="6">
        <f t="shared" si="8"/>
        <v>10</v>
      </c>
      <c r="K114" s="13">
        <v>0.041666666666666664</v>
      </c>
      <c r="L114" s="45" t="s">
        <v>403</v>
      </c>
      <c r="M114" s="50" t="s">
        <v>1220</v>
      </c>
    </row>
    <row r="115" spans="1:13" ht="9">
      <c r="A115" s="7">
        <v>18</v>
      </c>
      <c r="B115" s="25">
        <v>5</v>
      </c>
      <c r="C115" s="6">
        <f t="shared" si="9"/>
        <v>10</v>
      </c>
      <c r="D115" s="6">
        <f t="shared" si="9"/>
        <v>8</v>
      </c>
      <c r="E115" s="6">
        <f t="shared" si="9"/>
        <v>7</v>
      </c>
      <c r="F115" s="6">
        <f t="shared" si="9"/>
        <v>6</v>
      </c>
      <c r="G115" s="12">
        <v>5</v>
      </c>
      <c r="H115" s="6">
        <f>IF(G115=0,H114,-780+SUM($G$2:G115))</f>
        <v>-203</v>
      </c>
      <c r="I115" s="6">
        <v>510</v>
      </c>
      <c r="J115" s="6">
        <f t="shared" si="8"/>
        <v>0</v>
      </c>
      <c r="K115" s="13">
        <v>0.041666666666666664</v>
      </c>
      <c r="L115" s="46" t="s">
        <v>1221</v>
      </c>
      <c r="M115" s="50" t="s">
        <v>1222</v>
      </c>
    </row>
    <row r="116" spans="1:13" ht="9">
      <c r="A116" s="7">
        <v>18</v>
      </c>
      <c r="B116" s="25">
        <v>9</v>
      </c>
      <c r="C116" s="6">
        <f t="shared" si="9"/>
        <v>10</v>
      </c>
      <c r="D116" s="6">
        <f t="shared" si="9"/>
        <v>8</v>
      </c>
      <c r="E116" s="6">
        <f t="shared" si="9"/>
        <v>7</v>
      </c>
      <c r="F116" s="6">
        <f t="shared" si="9"/>
        <v>6</v>
      </c>
      <c r="G116" s="12">
        <v>4</v>
      </c>
      <c r="H116" s="6">
        <f>IF(G116=0,H115,-780+SUM($G$2:G116))</f>
        <v>-199</v>
      </c>
      <c r="I116" s="6">
        <v>460</v>
      </c>
      <c r="J116" s="6">
        <f t="shared" si="8"/>
        <v>-50</v>
      </c>
      <c r="K116" s="13">
        <v>0.020833333333333332</v>
      </c>
      <c r="L116" s="46" t="s">
        <v>1223</v>
      </c>
      <c r="M116" s="50" t="s">
        <v>1224</v>
      </c>
    </row>
    <row r="117" spans="1:13" ht="9">
      <c r="A117" s="7">
        <v>18</v>
      </c>
      <c r="B117" s="25">
        <v>15</v>
      </c>
      <c r="C117" s="6">
        <f t="shared" si="9"/>
        <v>10</v>
      </c>
      <c r="D117" s="6">
        <f t="shared" si="9"/>
        <v>8</v>
      </c>
      <c r="E117" s="6">
        <f t="shared" si="9"/>
        <v>6</v>
      </c>
      <c r="F117" s="6">
        <f t="shared" si="9"/>
        <v>6</v>
      </c>
      <c r="G117" s="12">
        <v>6</v>
      </c>
      <c r="H117" s="6">
        <f>IF(G117=0,H116,-780+SUM($G$2:G117))</f>
        <v>-193</v>
      </c>
      <c r="I117" s="6">
        <v>460</v>
      </c>
      <c r="J117" s="6">
        <f t="shared" si="8"/>
        <v>0</v>
      </c>
      <c r="K117" s="13">
        <v>0.052083333333333336</v>
      </c>
      <c r="L117" s="46" t="s">
        <v>1225</v>
      </c>
      <c r="M117" s="50" t="s">
        <v>1226</v>
      </c>
    </row>
    <row r="118" spans="1:13" ht="9">
      <c r="A118" s="7">
        <v>18</v>
      </c>
      <c r="B118" s="25">
        <v>0</v>
      </c>
      <c r="C118" s="6">
        <f t="shared" si="9"/>
        <v>10</v>
      </c>
      <c r="D118" s="6">
        <f t="shared" si="9"/>
        <v>8</v>
      </c>
      <c r="E118" s="6">
        <f t="shared" si="9"/>
        <v>6</v>
      </c>
      <c r="F118" s="6">
        <f t="shared" si="9"/>
        <v>6</v>
      </c>
      <c r="G118" s="12">
        <v>0</v>
      </c>
      <c r="H118" s="6">
        <f>IF(G118=0,H117,-780+SUM($G$2:G118))</f>
        <v>-193</v>
      </c>
      <c r="I118" s="6">
        <v>490</v>
      </c>
      <c r="J118" s="6">
        <f t="shared" si="8"/>
        <v>30</v>
      </c>
      <c r="K118" s="52">
        <v>0</v>
      </c>
      <c r="L118" s="46" t="s">
        <v>1227</v>
      </c>
      <c r="M118" s="50" t="s">
        <v>1228</v>
      </c>
    </row>
    <row r="119" spans="1:13" ht="18">
      <c r="A119" s="7">
        <v>18</v>
      </c>
      <c r="B119" s="25">
        <v>23</v>
      </c>
      <c r="C119" s="6">
        <f t="shared" si="9"/>
        <v>9</v>
      </c>
      <c r="D119" s="6">
        <f t="shared" si="9"/>
        <v>7</v>
      </c>
      <c r="E119" s="6">
        <f t="shared" si="9"/>
        <v>6</v>
      </c>
      <c r="F119" s="6">
        <f t="shared" si="9"/>
        <v>5</v>
      </c>
      <c r="G119" s="12">
        <v>8</v>
      </c>
      <c r="H119" s="6">
        <f>IF(G119=0,H118,-780+SUM($G$2:G119))</f>
        <v>-185</v>
      </c>
      <c r="I119" s="6">
        <v>510</v>
      </c>
      <c r="J119" s="6">
        <f t="shared" si="8"/>
        <v>20</v>
      </c>
      <c r="K119" s="13">
        <v>0.09375</v>
      </c>
      <c r="L119" s="45" t="s">
        <v>404</v>
      </c>
      <c r="M119" s="50" t="s">
        <v>1229</v>
      </c>
    </row>
    <row r="120" spans="1:12" ht="9">
      <c r="A120" s="7">
        <v>18</v>
      </c>
      <c r="B120" s="25">
        <v>35</v>
      </c>
      <c r="C120" s="6">
        <f t="shared" si="9"/>
        <v>9</v>
      </c>
      <c r="D120" s="6">
        <f t="shared" si="9"/>
        <v>7</v>
      </c>
      <c r="E120" s="6">
        <f t="shared" si="9"/>
        <v>6</v>
      </c>
      <c r="F120" s="6">
        <f t="shared" si="9"/>
        <v>5</v>
      </c>
      <c r="G120" s="12">
        <v>12</v>
      </c>
      <c r="H120" s="6">
        <f>IF(G120=0,H119,-780+SUM($G$2:G120))</f>
        <v>-173</v>
      </c>
      <c r="I120" s="6">
        <v>900</v>
      </c>
      <c r="J120" s="6">
        <f t="shared" si="8"/>
        <v>390</v>
      </c>
      <c r="K120" s="13">
        <v>0.0763888888888889</v>
      </c>
      <c r="L120" s="46" t="s">
        <v>1230</v>
      </c>
    </row>
    <row r="121" spans="1:12" ht="9">
      <c r="A121" s="7">
        <v>18</v>
      </c>
      <c r="B121" s="25">
        <v>38</v>
      </c>
      <c r="C121" s="6">
        <f t="shared" si="9"/>
        <v>9</v>
      </c>
      <c r="D121" s="6">
        <f t="shared" si="9"/>
        <v>7</v>
      </c>
      <c r="E121" s="6">
        <f t="shared" si="9"/>
        <v>6</v>
      </c>
      <c r="F121" s="6">
        <f t="shared" si="9"/>
        <v>5</v>
      </c>
      <c r="G121" s="12">
        <v>3</v>
      </c>
      <c r="H121" s="6">
        <f>IF(G121=0,H120,-780+SUM($G$2:G121))</f>
        <v>-170</v>
      </c>
      <c r="I121" s="6">
        <v>530</v>
      </c>
      <c r="J121" s="6">
        <f t="shared" si="8"/>
        <v>-370</v>
      </c>
      <c r="K121" s="13">
        <v>0.034722222222222224</v>
      </c>
      <c r="L121" s="46" t="s">
        <v>1231</v>
      </c>
    </row>
    <row r="122" spans="1:13" ht="9">
      <c r="A122" s="7">
        <v>18</v>
      </c>
      <c r="B122" s="25">
        <v>42</v>
      </c>
      <c r="C122" s="6">
        <f aca="true" t="shared" si="10" ref="C122:F141">ROUND((-$H122/C$1),0)</f>
        <v>8</v>
      </c>
      <c r="D122" s="6">
        <f t="shared" si="10"/>
        <v>7</v>
      </c>
      <c r="E122" s="6">
        <f t="shared" si="10"/>
        <v>6</v>
      </c>
      <c r="F122" s="6">
        <f t="shared" si="10"/>
        <v>5</v>
      </c>
      <c r="G122" s="12">
        <v>4</v>
      </c>
      <c r="H122" s="6">
        <f>IF(G122=0,H121,-780+SUM($G$2:G122))</f>
        <v>-166</v>
      </c>
      <c r="I122" s="6">
        <v>550</v>
      </c>
      <c r="J122" s="6">
        <f t="shared" si="8"/>
        <v>20</v>
      </c>
      <c r="K122" s="13">
        <v>0.041666666666666664</v>
      </c>
      <c r="L122" s="46" t="s">
        <v>1232</v>
      </c>
      <c r="M122" s="50" t="s">
        <v>1233</v>
      </c>
    </row>
    <row r="123" spans="1:12" ht="9">
      <c r="A123" s="7">
        <v>19</v>
      </c>
      <c r="B123" s="25">
        <v>2</v>
      </c>
      <c r="C123" s="6">
        <f t="shared" si="10"/>
        <v>8</v>
      </c>
      <c r="D123" s="6">
        <f t="shared" si="10"/>
        <v>7</v>
      </c>
      <c r="E123" s="6">
        <f t="shared" si="10"/>
        <v>5</v>
      </c>
      <c r="F123" s="6">
        <f t="shared" si="10"/>
        <v>5</v>
      </c>
      <c r="G123" s="12">
        <v>2</v>
      </c>
      <c r="H123" s="6">
        <f>IF(G123=0,H122,-780+SUM($G$2:G123))</f>
        <v>-164</v>
      </c>
      <c r="I123" s="6">
        <v>590</v>
      </c>
      <c r="J123" s="6">
        <f t="shared" si="8"/>
        <v>40</v>
      </c>
      <c r="K123" s="13">
        <v>0.017361111111111112</v>
      </c>
      <c r="L123" s="46" t="s">
        <v>602</v>
      </c>
    </row>
    <row r="124" spans="1:12" ht="9">
      <c r="A124" s="7">
        <v>19</v>
      </c>
      <c r="B124" s="25">
        <v>4</v>
      </c>
      <c r="C124" s="6">
        <f t="shared" si="10"/>
        <v>8</v>
      </c>
      <c r="D124" s="6">
        <f t="shared" si="10"/>
        <v>6</v>
      </c>
      <c r="E124" s="6">
        <f t="shared" si="10"/>
        <v>5</v>
      </c>
      <c r="F124" s="6">
        <f t="shared" si="10"/>
        <v>5</v>
      </c>
      <c r="G124" s="12">
        <v>2</v>
      </c>
      <c r="H124" s="6">
        <f>IF(G124=0,H123,-780+SUM($G$2:G124))</f>
        <v>-162</v>
      </c>
      <c r="I124" s="6">
        <v>630</v>
      </c>
      <c r="J124" s="6">
        <f t="shared" si="8"/>
        <v>40</v>
      </c>
      <c r="K124" s="13">
        <v>0.034722222222222224</v>
      </c>
      <c r="L124" s="46" t="s">
        <v>1234</v>
      </c>
    </row>
    <row r="125" spans="1:12" ht="9">
      <c r="A125" s="7">
        <v>19</v>
      </c>
      <c r="B125" s="25">
        <v>7</v>
      </c>
      <c r="C125" s="6">
        <f t="shared" si="10"/>
        <v>8</v>
      </c>
      <c r="D125" s="6">
        <f t="shared" si="10"/>
        <v>6</v>
      </c>
      <c r="E125" s="6">
        <f t="shared" si="10"/>
        <v>5</v>
      </c>
      <c r="F125" s="6">
        <f t="shared" si="10"/>
        <v>5</v>
      </c>
      <c r="G125" s="12">
        <v>3</v>
      </c>
      <c r="H125" s="6">
        <f>IF(G125=0,H124,-780+SUM($G$2:G125))</f>
        <v>-159</v>
      </c>
      <c r="I125" s="6">
        <v>930</v>
      </c>
      <c r="J125" s="6">
        <f t="shared" si="8"/>
        <v>300</v>
      </c>
      <c r="K125" s="13">
        <v>0.034722222222222224</v>
      </c>
      <c r="L125" s="46" t="s">
        <v>1235</v>
      </c>
    </row>
    <row r="126" spans="1:12" ht="9">
      <c r="A126" s="7">
        <v>19</v>
      </c>
      <c r="B126" s="25">
        <v>9</v>
      </c>
      <c r="C126" s="6">
        <f t="shared" si="10"/>
        <v>8</v>
      </c>
      <c r="D126" s="6">
        <f t="shared" si="10"/>
        <v>6</v>
      </c>
      <c r="E126" s="6">
        <f t="shared" si="10"/>
        <v>5</v>
      </c>
      <c r="F126" s="6">
        <f t="shared" si="10"/>
        <v>4</v>
      </c>
      <c r="G126" s="12">
        <v>2</v>
      </c>
      <c r="H126" s="6">
        <f>IF(G126=0,H125,-780+SUM($G$2:G126))</f>
        <v>-157</v>
      </c>
      <c r="I126" s="6">
        <v>1170</v>
      </c>
      <c r="J126" s="6">
        <f t="shared" si="8"/>
        <v>240</v>
      </c>
      <c r="K126" s="13">
        <v>0.020833333333333332</v>
      </c>
      <c r="L126" s="46" t="s">
        <v>1236</v>
      </c>
    </row>
    <row r="127" spans="1:13" ht="9">
      <c r="A127" s="7">
        <v>19</v>
      </c>
      <c r="B127" s="25">
        <v>11</v>
      </c>
      <c r="C127" s="6">
        <f t="shared" si="10"/>
        <v>8</v>
      </c>
      <c r="D127" s="6">
        <f t="shared" si="10"/>
        <v>6</v>
      </c>
      <c r="E127" s="6">
        <f t="shared" si="10"/>
        <v>5</v>
      </c>
      <c r="F127" s="6">
        <f t="shared" si="10"/>
        <v>4</v>
      </c>
      <c r="G127" s="12">
        <v>2</v>
      </c>
      <c r="H127" s="6">
        <f>IF(G127=0,H126,-780+SUM($G$2:G127))</f>
        <v>-155</v>
      </c>
      <c r="I127" s="6">
        <v>1320</v>
      </c>
      <c r="J127" s="6">
        <f t="shared" si="8"/>
        <v>150</v>
      </c>
      <c r="K127" s="13">
        <v>0.020833333333333332</v>
      </c>
      <c r="L127" s="46" t="s">
        <v>1237</v>
      </c>
      <c r="M127" s="50" t="s">
        <v>1238</v>
      </c>
    </row>
    <row r="128" spans="1:12" ht="9">
      <c r="A128" s="7">
        <v>19</v>
      </c>
      <c r="B128" s="25">
        <v>13</v>
      </c>
      <c r="C128" s="6">
        <f t="shared" si="10"/>
        <v>8</v>
      </c>
      <c r="D128" s="6">
        <f t="shared" si="10"/>
        <v>6</v>
      </c>
      <c r="E128" s="6">
        <f t="shared" si="10"/>
        <v>5</v>
      </c>
      <c r="F128" s="6">
        <f t="shared" si="10"/>
        <v>4</v>
      </c>
      <c r="G128" s="12">
        <v>2</v>
      </c>
      <c r="H128" s="6">
        <f>IF(G128=0,H127,-780+SUM($G$2:G128))</f>
        <v>-153</v>
      </c>
      <c r="I128" s="6">
        <v>1240</v>
      </c>
      <c r="J128" s="6">
        <f t="shared" si="8"/>
        <v>-80</v>
      </c>
      <c r="K128" s="52">
        <v>0</v>
      </c>
      <c r="L128" s="46" t="s">
        <v>1239</v>
      </c>
    </row>
    <row r="129" spans="1:13" ht="9">
      <c r="A129" s="7">
        <v>19</v>
      </c>
      <c r="B129" s="25">
        <v>15</v>
      </c>
      <c r="C129" s="6">
        <f t="shared" si="10"/>
        <v>8</v>
      </c>
      <c r="D129" s="6">
        <f t="shared" si="10"/>
        <v>6</v>
      </c>
      <c r="E129" s="6">
        <f t="shared" si="10"/>
        <v>5</v>
      </c>
      <c r="F129" s="6">
        <f t="shared" si="10"/>
        <v>4</v>
      </c>
      <c r="G129" s="12">
        <v>2</v>
      </c>
      <c r="H129" s="6">
        <f>IF(G129=0,H128,-780+SUM($G$2:G129))</f>
        <v>-151</v>
      </c>
      <c r="I129" s="6">
        <v>1290</v>
      </c>
      <c r="J129" s="6">
        <f t="shared" si="8"/>
        <v>50</v>
      </c>
      <c r="K129" s="13">
        <v>0.041666666666666664</v>
      </c>
      <c r="L129" s="46" t="s">
        <v>1240</v>
      </c>
      <c r="M129" s="50" t="s">
        <v>1241</v>
      </c>
    </row>
    <row r="130" spans="1:13" ht="9">
      <c r="A130" s="7">
        <v>19</v>
      </c>
      <c r="B130" s="25">
        <v>17</v>
      </c>
      <c r="C130" s="6">
        <f t="shared" si="10"/>
        <v>7</v>
      </c>
      <c r="D130" s="6">
        <f t="shared" si="10"/>
        <v>6</v>
      </c>
      <c r="E130" s="6">
        <f t="shared" si="10"/>
        <v>5</v>
      </c>
      <c r="F130" s="6">
        <f t="shared" si="10"/>
        <v>4</v>
      </c>
      <c r="G130" s="12">
        <v>2</v>
      </c>
      <c r="H130" s="6">
        <f>IF(G130=0,H129,-780+SUM($G$2:G130))</f>
        <v>-149</v>
      </c>
      <c r="I130" s="6">
        <v>1275</v>
      </c>
      <c r="J130" s="6">
        <f t="shared" si="8"/>
        <v>-15</v>
      </c>
      <c r="K130" s="13">
        <v>0.013888888888888888</v>
      </c>
      <c r="L130" s="46" t="s">
        <v>1242</v>
      </c>
      <c r="M130" s="50" t="s">
        <v>1243</v>
      </c>
    </row>
    <row r="131" spans="1:13" ht="9">
      <c r="A131" s="7">
        <v>19</v>
      </c>
      <c r="B131" s="25">
        <v>20</v>
      </c>
      <c r="C131" s="6">
        <f t="shared" si="10"/>
        <v>7</v>
      </c>
      <c r="D131" s="6">
        <f t="shared" si="10"/>
        <v>6</v>
      </c>
      <c r="E131" s="6">
        <f t="shared" si="10"/>
        <v>5</v>
      </c>
      <c r="F131" s="6">
        <f t="shared" si="10"/>
        <v>4</v>
      </c>
      <c r="G131" s="12">
        <v>3</v>
      </c>
      <c r="H131" s="6">
        <f>IF(G131=0,H130,-780+SUM($G$2:G131))</f>
        <v>-146</v>
      </c>
      <c r="I131" s="6">
        <v>1330</v>
      </c>
      <c r="J131" s="6">
        <f aca="true" t="shared" si="11" ref="J131:J162">I131-I130</f>
        <v>55</v>
      </c>
      <c r="K131" s="13">
        <v>0.024305555555555556</v>
      </c>
      <c r="L131" s="46" t="s">
        <v>1244</v>
      </c>
      <c r="M131" s="50" t="s">
        <v>1245</v>
      </c>
    </row>
    <row r="132" spans="1:12" ht="9">
      <c r="A132" s="7">
        <v>19</v>
      </c>
      <c r="B132" s="25">
        <v>23</v>
      </c>
      <c r="C132" s="6">
        <f t="shared" si="10"/>
        <v>7</v>
      </c>
      <c r="D132" s="6">
        <f t="shared" si="10"/>
        <v>6</v>
      </c>
      <c r="E132" s="6">
        <f t="shared" si="10"/>
        <v>5</v>
      </c>
      <c r="F132" s="6">
        <f t="shared" si="10"/>
        <v>4</v>
      </c>
      <c r="G132" s="12">
        <v>3</v>
      </c>
      <c r="H132" s="6">
        <f>IF(G132=0,H131,-780+SUM($G$2:G132))</f>
        <v>-143</v>
      </c>
      <c r="I132" s="6">
        <v>1190</v>
      </c>
      <c r="J132" s="6">
        <f t="shared" si="11"/>
        <v>-140</v>
      </c>
      <c r="K132" s="13">
        <v>0.027777777777777776</v>
      </c>
      <c r="L132" s="46" t="s">
        <v>1246</v>
      </c>
    </row>
    <row r="133" spans="1:12" ht="9">
      <c r="A133" s="7">
        <v>19</v>
      </c>
      <c r="B133" s="25">
        <v>29</v>
      </c>
      <c r="C133" s="6">
        <f t="shared" si="10"/>
        <v>7</v>
      </c>
      <c r="D133" s="6">
        <f t="shared" si="10"/>
        <v>5</v>
      </c>
      <c r="E133" s="6">
        <f t="shared" si="10"/>
        <v>5</v>
      </c>
      <c r="F133" s="6">
        <f t="shared" si="10"/>
        <v>4</v>
      </c>
      <c r="G133" s="12">
        <v>6</v>
      </c>
      <c r="H133" s="6">
        <f>IF(G133=0,H132,-780+SUM($G$2:G133))</f>
        <v>-137</v>
      </c>
      <c r="I133" s="6">
        <v>970</v>
      </c>
      <c r="J133" s="6">
        <f t="shared" si="11"/>
        <v>-220</v>
      </c>
      <c r="K133" s="13">
        <v>0.04861111111111111</v>
      </c>
      <c r="L133" s="46" t="s">
        <v>1247</v>
      </c>
    </row>
    <row r="134" spans="1:13" ht="9">
      <c r="A134" s="7">
        <v>19</v>
      </c>
      <c r="B134" s="25">
        <v>32</v>
      </c>
      <c r="C134" s="6">
        <f t="shared" si="10"/>
        <v>7</v>
      </c>
      <c r="D134" s="6">
        <f t="shared" si="10"/>
        <v>5</v>
      </c>
      <c r="E134" s="6">
        <f t="shared" si="10"/>
        <v>4</v>
      </c>
      <c r="F134" s="6">
        <f t="shared" si="10"/>
        <v>4</v>
      </c>
      <c r="G134" s="12">
        <v>3</v>
      </c>
      <c r="H134" s="6">
        <f>IF(G134=0,H133,-780+SUM($G$2:G134))</f>
        <v>-134</v>
      </c>
      <c r="I134" s="6">
        <v>650</v>
      </c>
      <c r="J134" s="6">
        <f t="shared" si="11"/>
        <v>-320</v>
      </c>
      <c r="K134" s="13">
        <v>0.020833333333333332</v>
      </c>
      <c r="L134" s="46" t="s">
        <v>1248</v>
      </c>
      <c r="M134" s="50" t="s">
        <v>1249</v>
      </c>
    </row>
    <row r="135" spans="1:12" ht="9">
      <c r="A135" s="7">
        <v>19</v>
      </c>
      <c r="B135" s="25">
        <v>0</v>
      </c>
      <c r="C135" s="6">
        <f t="shared" si="10"/>
        <v>7</v>
      </c>
      <c r="D135" s="6">
        <f t="shared" si="10"/>
        <v>5</v>
      </c>
      <c r="E135" s="6">
        <f t="shared" si="10"/>
        <v>4</v>
      </c>
      <c r="F135" s="6">
        <f t="shared" si="10"/>
        <v>4</v>
      </c>
      <c r="G135" s="12">
        <v>0</v>
      </c>
      <c r="H135" s="6">
        <f>IF(G135=0,H134,-780+SUM($G$2:G135))</f>
        <v>-134</v>
      </c>
      <c r="I135" s="6">
        <v>680</v>
      </c>
      <c r="J135" s="6">
        <f t="shared" si="11"/>
        <v>30</v>
      </c>
      <c r="K135" s="52">
        <v>0</v>
      </c>
      <c r="L135" s="46" t="s">
        <v>1250</v>
      </c>
    </row>
    <row r="136" spans="1:12" ht="9">
      <c r="A136" s="7">
        <v>20</v>
      </c>
      <c r="B136" s="25">
        <v>4</v>
      </c>
      <c r="C136" s="6">
        <f t="shared" si="10"/>
        <v>7</v>
      </c>
      <c r="D136" s="6">
        <f t="shared" si="10"/>
        <v>5</v>
      </c>
      <c r="E136" s="6">
        <f t="shared" si="10"/>
        <v>4</v>
      </c>
      <c r="F136" s="6">
        <f t="shared" si="10"/>
        <v>4</v>
      </c>
      <c r="G136" s="12">
        <v>4</v>
      </c>
      <c r="H136" s="6">
        <f>IF(G136=0,H135,-780+SUM($G$2:G136))</f>
        <v>-130</v>
      </c>
      <c r="I136" s="6">
        <v>680</v>
      </c>
      <c r="J136" s="6">
        <f t="shared" si="11"/>
        <v>0</v>
      </c>
      <c r="K136" s="13">
        <v>0.041666666666666664</v>
      </c>
      <c r="L136" s="46" t="s">
        <v>1251</v>
      </c>
    </row>
    <row r="137" spans="1:13" ht="9">
      <c r="A137" s="7">
        <v>20</v>
      </c>
      <c r="B137" s="25">
        <v>5</v>
      </c>
      <c r="C137" s="6">
        <f t="shared" si="10"/>
        <v>6</v>
      </c>
      <c r="D137" s="6">
        <f t="shared" si="10"/>
        <v>5</v>
      </c>
      <c r="E137" s="6">
        <f t="shared" si="10"/>
        <v>4</v>
      </c>
      <c r="F137" s="6">
        <f t="shared" si="10"/>
        <v>4</v>
      </c>
      <c r="G137" s="12">
        <v>1</v>
      </c>
      <c r="H137" s="6">
        <f>IF(G137=0,H136,-780+SUM($G$2:G137))</f>
        <v>-129</v>
      </c>
      <c r="I137" s="6">
        <v>740</v>
      </c>
      <c r="J137" s="6">
        <f t="shared" si="11"/>
        <v>60</v>
      </c>
      <c r="K137" s="13">
        <v>0.013888888888888888</v>
      </c>
      <c r="L137" s="46" t="s">
        <v>1252</v>
      </c>
      <c r="M137" s="50" t="s">
        <v>1253</v>
      </c>
    </row>
    <row r="138" spans="1:12" ht="9">
      <c r="A138" s="7">
        <v>20</v>
      </c>
      <c r="B138" s="25">
        <v>14</v>
      </c>
      <c r="C138" s="6">
        <f t="shared" si="10"/>
        <v>6</v>
      </c>
      <c r="D138" s="6">
        <f t="shared" si="10"/>
        <v>5</v>
      </c>
      <c r="E138" s="6">
        <f t="shared" si="10"/>
        <v>4</v>
      </c>
      <c r="F138" s="6">
        <f t="shared" si="10"/>
        <v>3</v>
      </c>
      <c r="G138" s="12">
        <v>9</v>
      </c>
      <c r="H138" s="6">
        <f>IF(G138=0,H137,-780+SUM($G$2:G138))</f>
        <v>-120</v>
      </c>
      <c r="I138" s="6">
        <v>740</v>
      </c>
      <c r="J138" s="6">
        <f t="shared" si="11"/>
        <v>0</v>
      </c>
      <c r="K138" s="52">
        <v>0</v>
      </c>
      <c r="L138" s="46" t="s">
        <v>1254</v>
      </c>
    </row>
    <row r="139" spans="1:13" ht="9">
      <c r="A139" s="7">
        <v>20</v>
      </c>
      <c r="B139" s="25">
        <v>18</v>
      </c>
      <c r="C139" s="6">
        <f t="shared" si="10"/>
        <v>6</v>
      </c>
      <c r="D139" s="6">
        <f t="shared" si="10"/>
        <v>5</v>
      </c>
      <c r="E139" s="6">
        <f t="shared" si="10"/>
        <v>4</v>
      </c>
      <c r="F139" s="6">
        <f t="shared" si="10"/>
        <v>3</v>
      </c>
      <c r="G139" s="12">
        <v>4</v>
      </c>
      <c r="H139" s="6">
        <f>IF(G139=0,H138,-780+SUM($G$2:G139))</f>
        <v>-116</v>
      </c>
      <c r="I139" s="6">
        <v>480</v>
      </c>
      <c r="J139" s="6">
        <f t="shared" si="11"/>
        <v>-260</v>
      </c>
      <c r="K139" s="13">
        <v>0.10416666666666667</v>
      </c>
      <c r="L139" s="45" t="s">
        <v>1255</v>
      </c>
      <c r="M139" s="50" t="s">
        <v>1256</v>
      </c>
    </row>
    <row r="140" spans="1:13" ht="9">
      <c r="A140" s="7">
        <v>20</v>
      </c>
      <c r="B140" s="25">
        <v>23</v>
      </c>
      <c r="C140" s="6">
        <f t="shared" si="10"/>
        <v>6</v>
      </c>
      <c r="D140" s="6">
        <f t="shared" si="10"/>
        <v>4</v>
      </c>
      <c r="E140" s="6">
        <f t="shared" si="10"/>
        <v>4</v>
      </c>
      <c r="F140" s="6">
        <f t="shared" si="10"/>
        <v>3</v>
      </c>
      <c r="G140" s="12">
        <v>5</v>
      </c>
      <c r="H140" s="6">
        <f>IF(G140=0,H139,-780+SUM($G$2:G140))</f>
        <v>-111</v>
      </c>
      <c r="I140" s="6">
        <v>480</v>
      </c>
      <c r="J140" s="6">
        <f t="shared" si="11"/>
        <v>0</v>
      </c>
      <c r="K140" s="52">
        <v>0</v>
      </c>
      <c r="L140" s="46" t="s">
        <v>1257</v>
      </c>
      <c r="M140" s="50" t="s">
        <v>1258</v>
      </c>
    </row>
    <row r="141" spans="1:12" ht="9">
      <c r="A141" s="7">
        <v>20</v>
      </c>
      <c r="B141" s="25">
        <v>26</v>
      </c>
      <c r="C141" s="6">
        <f t="shared" si="10"/>
        <v>5</v>
      </c>
      <c r="D141" s="6">
        <f t="shared" si="10"/>
        <v>4</v>
      </c>
      <c r="E141" s="6">
        <f t="shared" si="10"/>
        <v>4</v>
      </c>
      <c r="F141" s="6">
        <f t="shared" si="10"/>
        <v>3</v>
      </c>
      <c r="G141" s="12">
        <v>3</v>
      </c>
      <c r="H141" s="6">
        <f>IF(G141=0,H140,-780+SUM($G$2:G141))</f>
        <v>-108</v>
      </c>
      <c r="I141" s="6">
        <v>670</v>
      </c>
      <c r="J141" s="6">
        <f t="shared" si="11"/>
        <v>190</v>
      </c>
      <c r="K141" s="52">
        <v>0</v>
      </c>
      <c r="L141" s="46" t="s">
        <v>1259</v>
      </c>
    </row>
    <row r="142" spans="1:12" ht="9">
      <c r="A142" s="7">
        <v>20</v>
      </c>
      <c r="B142" s="25">
        <v>33</v>
      </c>
      <c r="C142" s="6">
        <f aca="true" t="shared" si="12" ref="C142:F164">ROUND((-$H142/C$1),0)</f>
        <v>5</v>
      </c>
      <c r="D142" s="6">
        <f t="shared" si="12"/>
        <v>4</v>
      </c>
      <c r="E142" s="6">
        <f t="shared" si="12"/>
        <v>3</v>
      </c>
      <c r="F142" s="6">
        <f t="shared" si="12"/>
        <v>3</v>
      </c>
      <c r="G142" s="12">
        <v>7</v>
      </c>
      <c r="H142" s="6">
        <f>IF(G142=0,H141,-780+SUM($G$2:G142))</f>
        <v>-101</v>
      </c>
      <c r="I142" s="6">
        <v>670</v>
      </c>
      <c r="J142" s="6">
        <f t="shared" si="11"/>
        <v>0</v>
      </c>
      <c r="K142" s="13">
        <v>0.12847222222222224</v>
      </c>
      <c r="L142" s="46" t="s">
        <v>611</v>
      </c>
    </row>
    <row r="143" spans="1:12" ht="9">
      <c r="A143" s="7">
        <v>20</v>
      </c>
      <c r="B143" s="25">
        <v>0</v>
      </c>
      <c r="C143" s="6">
        <f t="shared" si="12"/>
        <v>5</v>
      </c>
      <c r="D143" s="6">
        <f t="shared" si="12"/>
        <v>4</v>
      </c>
      <c r="E143" s="6">
        <f t="shared" si="12"/>
        <v>3</v>
      </c>
      <c r="F143" s="6">
        <f t="shared" si="12"/>
        <v>3</v>
      </c>
      <c r="G143" s="12">
        <v>0</v>
      </c>
      <c r="H143" s="6">
        <f>IF(G143=0,H142,-780+SUM($G$2:G143))</f>
        <v>-101</v>
      </c>
      <c r="I143" s="6">
        <v>660</v>
      </c>
      <c r="J143" s="6">
        <f t="shared" si="11"/>
        <v>-10</v>
      </c>
      <c r="K143" s="52">
        <v>0</v>
      </c>
      <c r="L143" s="46" t="s">
        <v>1260</v>
      </c>
    </row>
    <row r="144" spans="1:12" ht="9">
      <c r="A144" s="7">
        <v>20</v>
      </c>
      <c r="B144" s="25">
        <v>37</v>
      </c>
      <c r="C144" s="6">
        <f t="shared" si="12"/>
        <v>5</v>
      </c>
      <c r="D144" s="6">
        <f t="shared" si="12"/>
        <v>4</v>
      </c>
      <c r="E144" s="6">
        <f t="shared" si="12"/>
        <v>3</v>
      </c>
      <c r="F144" s="6">
        <f t="shared" si="12"/>
        <v>3</v>
      </c>
      <c r="G144" s="12">
        <v>4</v>
      </c>
      <c r="H144" s="6">
        <f>IF(G144=0,H143,-780+SUM($G$2:G144))</f>
        <v>-97</v>
      </c>
      <c r="I144" s="6">
        <v>500</v>
      </c>
      <c r="J144" s="6">
        <f t="shared" si="11"/>
        <v>-160</v>
      </c>
      <c r="K144" s="52">
        <v>0</v>
      </c>
      <c r="L144" s="46" t="s">
        <v>1261</v>
      </c>
    </row>
    <row r="145" spans="1:13" ht="9">
      <c r="A145" s="7">
        <v>20</v>
      </c>
      <c r="B145" s="25">
        <v>41</v>
      </c>
      <c r="C145" s="6">
        <f t="shared" si="12"/>
        <v>5</v>
      </c>
      <c r="D145" s="6">
        <f t="shared" si="12"/>
        <v>4</v>
      </c>
      <c r="E145" s="6">
        <f t="shared" si="12"/>
        <v>3</v>
      </c>
      <c r="F145" s="6">
        <f t="shared" si="12"/>
        <v>3</v>
      </c>
      <c r="G145" s="12">
        <v>4</v>
      </c>
      <c r="H145" s="6">
        <f>IF(G145=0,H144,-780+SUM($G$2:G145))</f>
        <v>-93</v>
      </c>
      <c r="I145" s="6">
        <v>370</v>
      </c>
      <c r="J145" s="6">
        <f t="shared" si="11"/>
        <v>-130</v>
      </c>
      <c r="K145" s="13">
        <v>0.04861111111111111</v>
      </c>
      <c r="L145" s="45" t="s">
        <v>612</v>
      </c>
      <c r="M145" s="50" t="s">
        <v>1262</v>
      </c>
    </row>
    <row r="146" spans="1:12" ht="9">
      <c r="A146" s="7">
        <v>21</v>
      </c>
      <c r="B146" s="25">
        <v>7</v>
      </c>
      <c r="C146" s="6">
        <f t="shared" si="12"/>
        <v>4</v>
      </c>
      <c r="D146" s="6">
        <f t="shared" si="12"/>
        <v>3</v>
      </c>
      <c r="E146" s="6">
        <f t="shared" si="12"/>
        <v>3</v>
      </c>
      <c r="F146" s="6">
        <f t="shared" si="12"/>
        <v>2</v>
      </c>
      <c r="G146" s="12">
        <v>7</v>
      </c>
      <c r="H146" s="6">
        <f>IF(G146=0,H145,-780+SUM($G$2:G146))</f>
        <v>-86</v>
      </c>
      <c r="I146" s="6">
        <v>500</v>
      </c>
      <c r="J146" s="6">
        <f t="shared" si="11"/>
        <v>130</v>
      </c>
      <c r="K146" s="13">
        <v>0.06944444444444443</v>
      </c>
      <c r="L146" s="46" t="s">
        <v>1263</v>
      </c>
    </row>
    <row r="147" spans="1:12" ht="9">
      <c r="A147" s="7">
        <v>21</v>
      </c>
      <c r="B147" s="25">
        <v>12</v>
      </c>
      <c r="C147" s="6">
        <f t="shared" si="12"/>
        <v>4</v>
      </c>
      <c r="D147" s="6">
        <f t="shared" si="12"/>
        <v>3</v>
      </c>
      <c r="E147" s="6">
        <f t="shared" si="12"/>
        <v>3</v>
      </c>
      <c r="F147" s="6">
        <f t="shared" si="12"/>
        <v>2</v>
      </c>
      <c r="G147" s="12">
        <v>5</v>
      </c>
      <c r="H147" s="6">
        <f>IF(G147=0,H146,-780+SUM($G$2:G147))</f>
        <v>-81</v>
      </c>
      <c r="I147" s="6">
        <v>710</v>
      </c>
      <c r="J147" s="6">
        <f t="shared" si="11"/>
        <v>210</v>
      </c>
      <c r="K147" s="52">
        <v>0</v>
      </c>
      <c r="L147" s="46" t="s">
        <v>1264</v>
      </c>
    </row>
    <row r="148" spans="1:12" ht="9">
      <c r="A148" s="7">
        <v>21</v>
      </c>
      <c r="B148" s="25">
        <v>0</v>
      </c>
      <c r="C148" s="6">
        <f t="shared" si="12"/>
        <v>4</v>
      </c>
      <c r="D148" s="6">
        <f t="shared" si="12"/>
        <v>3</v>
      </c>
      <c r="E148" s="6">
        <f t="shared" si="12"/>
        <v>3</v>
      </c>
      <c r="F148" s="6">
        <f t="shared" si="12"/>
        <v>2</v>
      </c>
      <c r="G148" s="12">
        <v>0</v>
      </c>
      <c r="H148" s="6">
        <f>IF(G148=0,H147,-780+SUM($G$2:G148))</f>
        <v>-81</v>
      </c>
      <c r="I148" s="6">
        <v>710</v>
      </c>
      <c r="J148" s="6">
        <f t="shared" si="11"/>
        <v>0</v>
      </c>
      <c r="K148" s="52">
        <v>0</v>
      </c>
      <c r="L148" s="46" t="s">
        <v>1265</v>
      </c>
    </row>
    <row r="149" spans="1:12" ht="9">
      <c r="A149" s="7">
        <v>21</v>
      </c>
      <c r="B149" s="25">
        <v>0</v>
      </c>
      <c r="C149" s="6">
        <f t="shared" si="12"/>
        <v>4</v>
      </c>
      <c r="D149" s="6">
        <f t="shared" si="12"/>
        <v>3</v>
      </c>
      <c r="E149" s="6">
        <f t="shared" si="12"/>
        <v>3</v>
      </c>
      <c r="F149" s="6">
        <f t="shared" si="12"/>
        <v>2</v>
      </c>
      <c r="G149" s="12">
        <v>0</v>
      </c>
      <c r="H149" s="6">
        <f>IF(G149=0,H148,-780+SUM($G$2:G149))</f>
        <v>-81</v>
      </c>
      <c r="I149" s="6">
        <v>710</v>
      </c>
      <c r="J149" s="6">
        <f t="shared" si="11"/>
        <v>0</v>
      </c>
      <c r="K149" s="52">
        <v>0</v>
      </c>
      <c r="L149" s="46" t="s">
        <v>1266</v>
      </c>
    </row>
    <row r="150" spans="1:13" ht="9">
      <c r="A150" s="7">
        <v>21</v>
      </c>
      <c r="B150" s="25">
        <v>15</v>
      </c>
      <c r="C150" s="6">
        <f t="shared" si="12"/>
        <v>4</v>
      </c>
      <c r="D150" s="6">
        <f t="shared" si="12"/>
        <v>3</v>
      </c>
      <c r="E150" s="6">
        <f t="shared" si="12"/>
        <v>3</v>
      </c>
      <c r="F150" s="6">
        <f t="shared" si="12"/>
        <v>2</v>
      </c>
      <c r="G150" s="12">
        <v>3</v>
      </c>
      <c r="H150" s="6">
        <f>IF(G150=0,H149,-780+SUM($G$2:G150))</f>
        <v>-78</v>
      </c>
      <c r="I150" s="6">
        <v>710</v>
      </c>
      <c r="J150" s="6">
        <f t="shared" si="11"/>
        <v>0</v>
      </c>
      <c r="K150" s="13">
        <v>0.0763888888888889</v>
      </c>
      <c r="L150" s="46" t="s">
        <v>1267</v>
      </c>
      <c r="M150" s="50" t="s">
        <v>1268</v>
      </c>
    </row>
    <row r="151" spans="1:12" ht="9">
      <c r="A151" s="7">
        <v>21</v>
      </c>
      <c r="B151" s="25">
        <v>0</v>
      </c>
      <c r="C151" s="6">
        <f t="shared" si="12"/>
        <v>4</v>
      </c>
      <c r="D151" s="6">
        <f t="shared" si="12"/>
        <v>3</v>
      </c>
      <c r="E151" s="6">
        <f t="shared" si="12"/>
        <v>3</v>
      </c>
      <c r="F151" s="6">
        <f t="shared" si="12"/>
        <v>2</v>
      </c>
      <c r="G151" s="12">
        <v>0</v>
      </c>
      <c r="H151" s="6">
        <f>IF(G151=0,H150,-780+SUM($G$2:G151))</f>
        <v>-78</v>
      </c>
      <c r="I151" s="6">
        <v>710</v>
      </c>
      <c r="J151" s="6">
        <f t="shared" si="11"/>
        <v>0</v>
      </c>
      <c r="K151" s="13">
        <v>0.017361111111111112</v>
      </c>
      <c r="L151" s="46" t="s">
        <v>1269</v>
      </c>
    </row>
    <row r="152" spans="1:12" ht="9">
      <c r="A152" s="7">
        <v>21</v>
      </c>
      <c r="B152" s="25">
        <v>24</v>
      </c>
      <c r="C152" s="6">
        <f t="shared" si="12"/>
        <v>3</v>
      </c>
      <c r="D152" s="6">
        <f t="shared" si="12"/>
        <v>3</v>
      </c>
      <c r="E152" s="6">
        <f t="shared" si="12"/>
        <v>2</v>
      </c>
      <c r="F152" s="6">
        <f t="shared" si="12"/>
        <v>2</v>
      </c>
      <c r="G152" s="12">
        <v>9</v>
      </c>
      <c r="H152" s="6">
        <f>IF(G152=0,H151,-780+SUM($G$2:G152))</f>
        <v>-69</v>
      </c>
      <c r="I152" s="6">
        <v>560</v>
      </c>
      <c r="J152" s="6">
        <f t="shared" si="11"/>
        <v>-150</v>
      </c>
      <c r="K152" s="13">
        <v>0.05555555555555555</v>
      </c>
      <c r="L152" s="45" t="s">
        <v>1270</v>
      </c>
    </row>
    <row r="153" spans="1:12" ht="9">
      <c r="A153" s="7">
        <v>21</v>
      </c>
      <c r="B153" s="25">
        <v>0</v>
      </c>
      <c r="C153" s="6">
        <f t="shared" si="12"/>
        <v>3</v>
      </c>
      <c r="D153" s="6">
        <f t="shared" si="12"/>
        <v>3</v>
      </c>
      <c r="E153" s="6">
        <f t="shared" si="12"/>
        <v>2</v>
      </c>
      <c r="F153" s="6">
        <f t="shared" si="12"/>
        <v>2</v>
      </c>
      <c r="G153" s="12">
        <v>0</v>
      </c>
      <c r="H153" s="6">
        <f>IF(G153=0,H152,-780+SUM($G$2:G153))</f>
        <v>-69</v>
      </c>
      <c r="I153" s="6">
        <v>400</v>
      </c>
      <c r="J153" s="6">
        <f t="shared" si="11"/>
        <v>-160</v>
      </c>
      <c r="K153" s="52">
        <v>0</v>
      </c>
      <c r="L153" s="46" t="s">
        <v>1271</v>
      </c>
    </row>
    <row r="154" spans="1:12" ht="9">
      <c r="A154" s="7">
        <v>21</v>
      </c>
      <c r="B154" s="25">
        <v>0</v>
      </c>
      <c r="C154" s="6">
        <f t="shared" si="12"/>
        <v>3</v>
      </c>
      <c r="D154" s="6">
        <f t="shared" si="12"/>
        <v>3</v>
      </c>
      <c r="E154" s="6">
        <f t="shared" si="12"/>
        <v>2</v>
      </c>
      <c r="F154" s="6">
        <f t="shared" si="12"/>
        <v>2</v>
      </c>
      <c r="G154" s="12">
        <v>0</v>
      </c>
      <c r="H154" s="6">
        <f>IF(G154=0,H153,-780+SUM($G$2:G154))</f>
        <v>-69</v>
      </c>
      <c r="I154" s="6">
        <v>430</v>
      </c>
      <c r="J154" s="6">
        <f t="shared" si="11"/>
        <v>30</v>
      </c>
      <c r="K154" s="52">
        <v>0</v>
      </c>
      <c r="L154" s="46" t="s">
        <v>1272</v>
      </c>
    </row>
    <row r="155" spans="1:13" ht="9">
      <c r="A155" s="7">
        <v>21</v>
      </c>
      <c r="B155" s="25">
        <v>34</v>
      </c>
      <c r="C155" s="6">
        <f t="shared" si="12"/>
        <v>3</v>
      </c>
      <c r="D155" s="6">
        <f t="shared" si="12"/>
        <v>2</v>
      </c>
      <c r="E155" s="6">
        <f t="shared" si="12"/>
        <v>2</v>
      </c>
      <c r="F155" s="6">
        <f t="shared" si="12"/>
        <v>2</v>
      </c>
      <c r="G155" s="12">
        <v>10</v>
      </c>
      <c r="H155" s="6">
        <f>IF(G155=0,H154,-780+SUM($G$2:G155))</f>
        <v>-59</v>
      </c>
      <c r="I155" s="6">
        <v>450</v>
      </c>
      <c r="J155" s="6">
        <f t="shared" si="11"/>
        <v>20</v>
      </c>
      <c r="K155" s="13">
        <v>0.09027777777777778</v>
      </c>
      <c r="L155" s="46" t="s">
        <v>1273</v>
      </c>
      <c r="M155" s="50" t="s">
        <v>1274</v>
      </c>
    </row>
    <row r="156" spans="1:13" ht="9">
      <c r="A156" s="7">
        <v>21</v>
      </c>
      <c r="B156" s="25">
        <v>40</v>
      </c>
      <c r="C156" s="6">
        <f t="shared" si="12"/>
        <v>3</v>
      </c>
      <c r="D156" s="6">
        <f t="shared" si="12"/>
        <v>2</v>
      </c>
      <c r="E156" s="6">
        <f t="shared" si="12"/>
        <v>2</v>
      </c>
      <c r="F156" s="6">
        <f t="shared" si="12"/>
        <v>2</v>
      </c>
      <c r="G156" s="12">
        <v>6</v>
      </c>
      <c r="H156" s="6">
        <f>IF(G156=0,H155,-780+SUM($G$2:G156))</f>
        <v>-53</v>
      </c>
      <c r="I156" s="6">
        <v>470</v>
      </c>
      <c r="J156" s="6">
        <f t="shared" si="11"/>
        <v>20</v>
      </c>
      <c r="K156" s="13">
        <v>0.05555555555555555</v>
      </c>
      <c r="L156" s="45" t="s">
        <v>1275</v>
      </c>
      <c r="M156" s="50" t="s">
        <v>1276</v>
      </c>
    </row>
    <row r="157" spans="1:12" ht="9">
      <c r="A157" s="7">
        <v>22</v>
      </c>
      <c r="B157" s="25">
        <v>10</v>
      </c>
      <c r="C157" s="6">
        <f t="shared" si="12"/>
        <v>2</v>
      </c>
      <c r="D157" s="6">
        <f t="shared" si="12"/>
        <v>2</v>
      </c>
      <c r="E157" s="6">
        <f t="shared" si="12"/>
        <v>1</v>
      </c>
      <c r="F157" s="6">
        <f t="shared" si="12"/>
        <v>1</v>
      </c>
      <c r="G157" s="12">
        <v>10</v>
      </c>
      <c r="H157" s="6">
        <f>IF(G157=0,H156,-780+SUM($G$2:G157))</f>
        <v>-43</v>
      </c>
      <c r="I157" s="6">
        <v>370</v>
      </c>
      <c r="J157" s="6">
        <f t="shared" si="11"/>
        <v>-100</v>
      </c>
      <c r="K157" s="52">
        <v>0</v>
      </c>
      <c r="L157" s="46" t="s">
        <v>1277</v>
      </c>
    </row>
    <row r="158" spans="1:12" ht="9">
      <c r="A158" s="7">
        <v>22</v>
      </c>
      <c r="B158" s="25">
        <v>14</v>
      </c>
      <c r="C158" s="6">
        <f t="shared" si="12"/>
        <v>2</v>
      </c>
      <c r="D158" s="6">
        <f t="shared" si="12"/>
        <v>2</v>
      </c>
      <c r="E158" s="6">
        <f t="shared" si="12"/>
        <v>1</v>
      </c>
      <c r="F158" s="6">
        <f t="shared" si="12"/>
        <v>1</v>
      </c>
      <c r="G158" s="12">
        <v>4</v>
      </c>
      <c r="H158" s="6">
        <f>IF(G158=0,H157,-780+SUM($G$2:G158))</f>
        <v>-39</v>
      </c>
      <c r="I158" s="6">
        <v>370</v>
      </c>
      <c r="J158" s="6">
        <f t="shared" si="11"/>
        <v>0</v>
      </c>
      <c r="K158" s="13">
        <v>0.125</v>
      </c>
      <c r="L158" s="45" t="s">
        <v>1278</v>
      </c>
    </row>
    <row r="159" spans="1:12" ht="9">
      <c r="A159" s="7">
        <v>22</v>
      </c>
      <c r="B159" s="25">
        <v>25</v>
      </c>
      <c r="C159" s="6">
        <f t="shared" si="12"/>
        <v>1</v>
      </c>
      <c r="D159" s="6">
        <f t="shared" si="12"/>
        <v>1</v>
      </c>
      <c r="E159" s="6">
        <f t="shared" si="12"/>
        <v>1</v>
      </c>
      <c r="F159" s="6">
        <f t="shared" si="12"/>
        <v>1</v>
      </c>
      <c r="G159" s="12">
        <v>11</v>
      </c>
      <c r="H159" s="6">
        <f>IF(G159=0,H158,-780+SUM($G$2:G159))</f>
        <v>-28</v>
      </c>
      <c r="I159" s="6">
        <v>355</v>
      </c>
      <c r="J159" s="6">
        <f t="shared" si="11"/>
        <v>-15</v>
      </c>
      <c r="K159" s="13">
        <v>0.09027777777777778</v>
      </c>
      <c r="L159" s="46" t="s">
        <v>1279</v>
      </c>
    </row>
    <row r="160" spans="1:12" ht="9">
      <c r="A160" s="7">
        <v>22</v>
      </c>
      <c r="B160" s="25">
        <v>30</v>
      </c>
      <c r="C160" s="6">
        <f t="shared" si="12"/>
        <v>1</v>
      </c>
      <c r="D160" s="6">
        <f t="shared" si="12"/>
        <v>1</v>
      </c>
      <c r="E160" s="6">
        <f t="shared" si="12"/>
        <v>1</v>
      </c>
      <c r="F160" s="6">
        <f t="shared" si="12"/>
        <v>1</v>
      </c>
      <c r="G160" s="12">
        <v>5</v>
      </c>
      <c r="H160" s="6">
        <f>IF(G160=0,H159,-780+SUM($G$2:G160))</f>
        <v>-23</v>
      </c>
      <c r="I160" s="6">
        <v>430</v>
      </c>
      <c r="J160" s="6">
        <f t="shared" si="11"/>
        <v>75</v>
      </c>
      <c r="K160" s="52">
        <v>0</v>
      </c>
      <c r="L160" s="46" t="s">
        <v>1280</v>
      </c>
    </row>
    <row r="161" spans="1:12" ht="9">
      <c r="A161" s="7">
        <v>22</v>
      </c>
      <c r="B161" s="25">
        <v>33</v>
      </c>
      <c r="C161" s="6">
        <f t="shared" si="12"/>
        <v>1</v>
      </c>
      <c r="D161" s="6">
        <f t="shared" si="12"/>
        <v>1</v>
      </c>
      <c r="E161" s="6">
        <f t="shared" si="12"/>
        <v>1</v>
      </c>
      <c r="F161" s="6">
        <f t="shared" si="12"/>
        <v>1</v>
      </c>
      <c r="G161" s="12">
        <v>3</v>
      </c>
      <c r="H161" s="6">
        <f>IF(G161=0,H160,-780+SUM($G$2:G161))</f>
        <v>-20</v>
      </c>
      <c r="I161" s="6">
        <v>290</v>
      </c>
      <c r="J161" s="6">
        <f t="shared" si="11"/>
        <v>-140</v>
      </c>
      <c r="K161" s="13">
        <v>0.19444444444444445</v>
      </c>
      <c r="L161" s="46" t="s">
        <v>1281</v>
      </c>
    </row>
    <row r="162" spans="1:12" ht="9">
      <c r="A162" s="7">
        <v>23</v>
      </c>
      <c r="B162" s="25">
        <v>10</v>
      </c>
      <c r="C162" s="6">
        <f t="shared" si="12"/>
        <v>1</v>
      </c>
      <c r="D162" s="6">
        <f t="shared" si="12"/>
        <v>0</v>
      </c>
      <c r="E162" s="6">
        <f t="shared" si="12"/>
        <v>0</v>
      </c>
      <c r="F162" s="6">
        <f t="shared" si="12"/>
        <v>0</v>
      </c>
      <c r="G162" s="12">
        <v>10</v>
      </c>
      <c r="H162" s="6">
        <f>IF(G162=0,H161,-780+SUM($G$2:G162))</f>
        <v>-10</v>
      </c>
      <c r="I162" s="6">
        <v>290</v>
      </c>
      <c r="J162" s="6">
        <f t="shared" si="11"/>
        <v>0</v>
      </c>
      <c r="K162" s="13">
        <v>0.09375</v>
      </c>
      <c r="L162" s="46" t="s">
        <v>1282</v>
      </c>
    </row>
    <row r="163" spans="1:13" ht="9">
      <c r="A163" s="7">
        <v>23</v>
      </c>
      <c r="B163" s="25">
        <v>15</v>
      </c>
      <c r="C163" s="6">
        <f t="shared" si="12"/>
        <v>0</v>
      </c>
      <c r="D163" s="6">
        <f t="shared" si="12"/>
        <v>0</v>
      </c>
      <c r="E163" s="6">
        <f t="shared" si="12"/>
        <v>0</v>
      </c>
      <c r="F163" s="6">
        <f t="shared" si="12"/>
        <v>0</v>
      </c>
      <c r="G163" s="12">
        <v>5</v>
      </c>
      <c r="H163" s="6">
        <f>IF(G163=0,H162,-780+SUM($G$2:G163))</f>
        <v>-5</v>
      </c>
      <c r="I163" s="6">
        <v>385</v>
      </c>
      <c r="J163" s="6">
        <f>I163-I162</f>
        <v>95</v>
      </c>
      <c r="K163" s="13">
        <v>0.07291666666666667</v>
      </c>
      <c r="L163" s="46" t="s">
        <v>1283</v>
      </c>
      <c r="M163" s="50" t="s">
        <v>1284</v>
      </c>
    </row>
    <row r="164" spans="1:13" ht="18">
      <c r="A164" s="7">
        <v>23</v>
      </c>
      <c r="B164" s="25">
        <v>20</v>
      </c>
      <c r="C164" s="6">
        <f t="shared" si="12"/>
        <v>0</v>
      </c>
      <c r="D164" s="6">
        <f t="shared" si="12"/>
        <v>0</v>
      </c>
      <c r="E164" s="6">
        <f t="shared" si="12"/>
        <v>0</v>
      </c>
      <c r="F164" s="6">
        <f t="shared" si="12"/>
        <v>0</v>
      </c>
      <c r="G164" s="12">
        <v>5</v>
      </c>
      <c r="H164" s="6">
        <f>IF(G164=0,H163,-780+SUM($G$2:G164))</f>
        <v>0</v>
      </c>
      <c r="I164" s="6">
        <v>300</v>
      </c>
      <c r="J164" s="6">
        <f>I164-I163</f>
        <v>-85</v>
      </c>
      <c r="K164" s="13">
        <v>0.04861111111111111</v>
      </c>
      <c r="L164" s="43" t="s">
        <v>1171</v>
      </c>
      <c r="M164" s="50" t="s">
        <v>1285</v>
      </c>
    </row>
    <row r="166" spans="1:11" ht="9">
      <c r="A166" s="18" t="s">
        <v>39</v>
      </c>
      <c r="C166" s="6">
        <f>ROUND((-$H2/C$1),0)</f>
        <v>39</v>
      </c>
      <c r="D166" s="6">
        <f>ROUND((-$H2/D$1),0)</f>
        <v>31</v>
      </c>
      <c r="E166" s="6">
        <f>ROUND((-$H2/E$1),0)</f>
        <v>26</v>
      </c>
      <c r="F166" s="6">
        <f>ROUND((-$H2/F$1),0)</f>
        <v>22</v>
      </c>
      <c r="G166" s="17">
        <f>SUM(G1:G164)</f>
        <v>780</v>
      </c>
      <c r="K166" s="17">
        <f>SUM(K1:K164)*24</f>
        <v>297.9999999999999</v>
      </c>
    </row>
    <row r="167" spans="7:11" ht="9">
      <c r="G167" s="58" t="s">
        <v>634</v>
      </c>
      <c r="K167" s="71" t="s">
        <v>38</v>
      </c>
    </row>
  </sheetData>
  <sheetProtection/>
  <mergeCells count="7">
    <mergeCell ref="L32:L33"/>
    <mergeCell ref="L36:L37"/>
    <mergeCell ref="L41:L42"/>
    <mergeCell ref="L3:L4"/>
    <mergeCell ref="L7:L9"/>
    <mergeCell ref="L20:L21"/>
    <mergeCell ref="L25:L26"/>
  </mergeCells>
  <conditionalFormatting sqref="J2:J65536 G2:G65536 B2:C65536 K1:K166 K168:K65536">
    <cfRule type="cellIs" priority="1" dxfId="20" operator="equal" stopIfTrue="1">
      <formula>0</formula>
    </cfRule>
  </conditionalFormatting>
  <conditionalFormatting sqref="A3:A164 H3:I164 H2 C166:F166 C2:F164">
    <cfRule type="cellIs" priority="2" dxfId="20" operator="equal" stopIfTrue="1">
      <formula>A1</formula>
    </cfRule>
  </conditionalFormatting>
  <conditionalFormatting sqref="I1:J1 A1:G1">
    <cfRule type="cellIs" priority="3" dxfId="21" operator="equal" stopIfTrue="1">
      <formula>A65536</formula>
    </cfRule>
  </conditionalFormatting>
  <printOptions/>
  <pageMargins left="0.25" right="0.25" top="0.75" bottom="0.75" header="0.3" footer="0.3"/>
  <pageSetup orientation="landscape" paperSize="11" r:id="rId1"/>
</worksheet>
</file>

<file path=xl/worksheets/sheet4.xml><?xml version="1.0" encoding="utf-8"?>
<worksheet xmlns="http://schemas.openxmlformats.org/spreadsheetml/2006/main" xmlns:r="http://schemas.openxmlformats.org/officeDocument/2006/relationships">
  <dimension ref="A1:D219"/>
  <sheetViews>
    <sheetView zoomScalePageLayoutView="0" workbookViewId="0" topLeftCell="A1">
      <selection activeCell="A1" sqref="A1"/>
    </sheetView>
  </sheetViews>
  <sheetFormatPr defaultColWidth="16.140625" defaultRowHeight="15"/>
  <cols>
    <col min="1" max="1" width="8.00390625" style="4" customWidth="1"/>
    <col min="2" max="2" width="65.8515625" style="19" customWidth="1"/>
    <col min="3" max="3" width="7.57421875" style="4" bestFit="1" customWidth="1"/>
    <col min="4" max="4" width="8.28125" style="4" customWidth="1"/>
    <col min="5" max="16384" width="16.140625" style="4" customWidth="1"/>
  </cols>
  <sheetData>
    <row r="1" spans="1:2" ht="9">
      <c r="A1" s="4" t="s">
        <v>406</v>
      </c>
      <c r="B1" s="19" t="s">
        <v>407</v>
      </c>
    </row>
    <row r="2" spans="1:4" ht="9">
      <c r="A2" s="4" t="s">
        <v>1290</v>
      </c>
      <c r="B2" s="19" t="s">
        <v>1291</v>
      </c>
      <c r="C2" s="4" t="s">
        <v>1292</v>
      </c>
      <c r="D2" s="4" t="s">
        <v>1293</v>
      </c>
    </row>
    <row r="3" ht="9">
      <c r="A3" s="4" t="s">
        <v>1294</v>
      </c>
    </row>
    <row r="4" spans="1:2" ht="27">
      <c r="A4" s="4" t="s">
        <v>408</v>
      </c>
      <c r="B4" s="19" t="s">
        <v>409</v>
      </c>
    </row>
    <row r="5" ht="9">
      <c r="B5" s="19" t="s">
        <v>1295</v>
      </c>
    </row>
    <row r="6" spans="1:2" ht="27">
      <c r="A6" s="4" t="s">
        <v>410</v>
      </c>
      <c r="B6" s="19" t="s">
        <v>1296</v>
      </c>
    </row>
    <row r="7" ht="18">
      <c r="B7" s="19" t="s">
        <v>751</v>
      </c>
    </row>
    <row r="8" ht="45">
      <c r="B8" s="19" t="s">
        <v>752</v>
      </c>
    </row>
    <row r="9" spans="1:2" ht="9">
      <c r="A9" s="4" t="s">
        <v>411</v>
      </c>
      <c r="B9" s="19" t="s">
        <v>412</v>
      </c>
    </row>
    <row r="10" spans="1:4" ht="9">
      <c r="A10" s="4" t="s">
        <v>753</v>
      </c>
      <c r="B10" s="19" t="s">
        <v>754</v>
      </c>
      <c r="C10" s="4" t="s">
        <v>755</v>
      </c>
      <c r="D10" s="4" t="s">
        <v>756</v>
      </c>
    </row>
    <row r="11" ht="9">
      <c r="A11" s="4" t="s">
        <v>757</v>
      </c>
    </row>
    <row r="12" spans="1:2" ht="27">
      <c r="A12" s="4" t="s">
        <v>408</v>
      </c>
      <c r="B12" s="19" t="s">
        <v>413</v>
      </c>
    </row>
    <row r="13" spans="1:2" ht="9">
      <c r="A13" s="4" t="s">
        <v>410</v>
      </c>
      <c r="B13" s="19" t="s">
        <v>758</v>
      </c>
    </row>
    <row r="14" ht="18">
      <c r="B14" s="19" t="s">
        <v>759</v>
      </c>
    </row>
    <row r="15" ht="18">
      <c r="B15" s="19" t="s">
        <v>760</v>
      </c>
    </row>
    <row r="16" spans="1:2" ht="9">
      <c r="A16" s="4" t="s">
        <v>414</v>
      </c>
      <c r="B16" s="19" t="s">
        <v>415</v>
      </c>
    </row>
    <row r="17" spans="1:4" ht="9">
      <c r="A17" s="4" t="s">
        <v>761</v>
      </c>
      <c r="B17" s="19" t="s">
        <v>762</v>
      </c>
      <c r="C17" s="4" t="s">
        <v>763</v>
      </c>
      <c r="D17" s="4" t="s">
        <v>764</v>
      </c>
    </row>
    <row r="18" ht="9">
      <c r="A18" s="4" t="s">
        <v>765</v>
      </c>
    </row>
    <row r="19" spans="1:2" ht="45">
      <c r="A19" s="4" t="s">
        <v>408</v>
      </c>
      <c r="B19" s="19" t="s">
        <v>416</v>
      </c>
    </row>
    <row r="20" spans="1:2" ht="9">
      <c r="A20" s="4" t="s">
        <v>410</v>
      </c>
      <c r="B20" s="19" t="s">
        <v>766</v>
      </c>
    </row>
    <row r="21" ht="9">
      <c r="B21" s="19" t="s">
        <v>767</v>
      </c>
    </row>
    <row r="22" ht="18">
      <c r="B22" s="19" t="s">
        <v>768</v>
      </c>
    </row>
    <row r="23" ht="9">
      <c r="B23" s="19" t="s">
        <v>417</v>
      </c>
    </row>
    <row r="24" ht="9">
      <c r="B24" s="19" t="s">
        <v>769</v>
      </c>
    </row>
    <row r="25" ht="9">
      <c r="B25" s="19" t="s">
        <v>418</v>
      </c>
    </row>
    <row r="26" ht="18">
      <c r="B26" s="19" t="s">
        <v>770</v>
      </c>
    </row>
    <row r="27" ht="9">
      <c r="B27" s="19" t="s">
        <v>771</v>
      </c>
    </row>
    <row r="28" ht="18">
      <c r="B28" s="19" t="s">
        <v>772</v>
      </c>
    </row>
    <row r="29" ht="9">
      <c r="B29" s="19" t="s">
        <v>419</v>
      </c>
    </row>
    <row r="30" spans="1:2" ht="9">
      <c r="A30" s="4" t="s">
        <v>420</v>
      </c>
      <c r="B30" s="19" t="s">
        <v>421</v>
      </c>
    </row>
    <row r="31" spans="1:4" ht="9">
      <c r="A31" s="4" t="s">
        <v>964</v>
      </c>
      <c r="B31" s="19" t="s">
        <v>965</v>
      </c>
      <c r="C31" s="4" t="s">
        <v>966</v>
      </c>
      <c r="D31" s="4" t="s">
        <v>967</v>
      </c>
    </row>
    <row r="32" ht="9">
      <c r="A32" s="4" t="s">
        <v>968</v>
      </c>
    </row>
    <row r="33" spans="1:2" ht="45">
      <c r="A33" s="4" t="s">
        <v>408</v>
      </c>
      <c r="B33" s="19" t="s">
        <v>422</v>
      </c>
    </row>
    <row r="34" spans="1:2" ht="9">
      <c r="A34" s="4" t="s">
        <v>410</v>
      </c>
      <c r="B34" s="19" t="s">
        <v>969</v>
      </c>
    </row>
    <row r="35" ht="18">
      <c r="B35" s="19" t="s">
        <v>970</v>
      </c>
    </row>
    <row r="36" ht="18">
      <c r="B36" s="19" t="s">
        <v>971</v>
      </c>
    </row>
    <row r="37" ht="9">
      <c r="B37" s="19" t="s">
        <v>423</v>
      </c>
    </row>
    <row r="38" spans="1:2" ht="9">
      <c r="A38" s="4" t="s">
        <v>424</v>
      </c>
      <c r="B38" s="19" t="s">
        <v>425</v>
      </c>
    </row>
    <row r="39" spans="1:4" ht="9">
      <c r="A39" s="4" t="s">
        <v>761</v>
      </c>
      <c r="B39" s="19" t="s">
        <v>972</v>
      </c>
      <c r="C39" s="4" t="s">
        <v>973</v>
      </c>
      <c r="D39" s="4" t="s">
        <v>974</v>
      </c>
    </row>
    <row r="40" ht="9">
      <c r="A40" s="4" t="s">
        <v>975</v>
      </c>
    </row>
    <row r="41" spans="1:2" ht="27">
      <c r="A41" s="4" t="s">
        <v>408</v>
      </c>
      <c r="B41" s="19" t="s">
        <v>426</v>
      </c>
    </row>
    <row r="42" spans="1:2" ht="9">
      <c r="A42" s="4" t="s">
        <v>410</v>
      </c>
      <c r="B42" s="19" t="s">
        <v>976</v>
      </c>
    </row>
    <row r="43" ht="9">
      <c r="B43" s="19" t="s">
        <v>977</v>
      </c>
    </row>
    <row r="44" ht="18">
      <c r="B44" s="19" t="s">
        <v>978</v>
      </c>
    </row>
    <row r="45" spans="1:2" ht="9">
      <c r="A45" s="4" t="s">
        <v>427</v>
      </c>
      <c r="B45" s="19" t="s">
        <v>428</v>
      </c>
    </row>
    <row r="46" spans="1:4" ht="9">
      <c r="A46" s="4" t="s">
        <v>979</v>
      </c>
      <c r="B46" s="19" t="s">
        <v>980</v>
      </c>
      <c r="C46" s="4" t="s">
        <v>981</v>
      </c>
      <c r="D46" s="4" t="s">
        <v>982</v>
      </c>
    </row>
    <row r="47" ht="9">
      <c r="A47" s="4" t="s">
        <v>983</v>
      </c>
    </row>
    <row r="48" spans="1:2" ht="45">
      <c r="A48" s="4" t="s">
        <v>408</v>
      </c>
      <c r="B48" s="19" t="s">
        <v>429</v>
      </c>
    </row>
    <row r="49" spans="1:2" ht="9">
      <c r="A49" s="4" t="s">
        <v>410</v>
      </c>
      <c r="B49" s="19" t="s">
        <v>984</v>
      </c>
    </row>
    <row r="50" ht="9">
      <c r="B50" s="19" t="s">
        <v>985</v>
      </c>
    </row>
    <row r="51" spans="1:2" ht="9">
      <c r="A51" s="4" t="s">
        <v>430</v>
      </c>
      <c r="B51" s="19" t="s">
        <v>431</v>
      </c>
    </row>
    <row r="52" spans="1:4" ht="9">
      <c r="A52" s="4" t="s">
        <v>986</v>
      </c>
      <c r="B52" s="19" t="s">
        <v>987</v>
      </c>
      <c r="C52" s="4" t="s">
        <v>973</v>
      </c>
      <c r="D52" s="4" t="s">
        <v>988</v>
      </c>
    </row>
    <row r="53" ht="9">
      <c r="A53" s="4" t="s">
        <v>989</v>
      </c>
    </row>
    <row r="54" spans="1:2" ht="27">
      <c r="A54" s="4" t="s">
        <v>408</v>
      </c>
      <c r="B54" s="19" t="s">
        <v>432</v>
      </c>
    </row>
    <row r="55" spans="1:2" ht="9">
      <c r="A55" s="4" t="s">
        <v>410</v>
      </c>
      <c r="B55" s="19" t="s">
        <v>990</v>
      </c>
    </row>
    <row r="56" ht="9">
      <c r="B56" s="19" t="s">
        <v>991</v>
      </c>
    </row>
    <row r="57" ht="9">
      <c r="B57" s="19" t="s">
        <v>433</v>
      </c>
    </row>
    <row r="58" ht="27">
      <c r="B58" s="19" t="s">
        <v>992</v>
      </c>
    </row>
    <row r="59" ht="9">
      <c r="B59" s="19" t="s">
        <v>993</v>
      </c>
    </row>
    <row r="60" spans="1:2" ht="9">
      <c r="A60" s="4" t="s">
        <v>434</v>
      </c>
      <c r="B60" s="19" t="s">
        <v>435</v>
      </c>
    </row>
    <row r="61" spans="1:4" ht="9">
      <c r="A61" s="4" t="s">
        <v>994</v>
      </c>
      <c r="B61" s="19" t="s">
        <v>995</v>
      </c>
      <c r="C61" s="4" t="s">
        <v>996</v>
      </c>
      <c r="D61" s="4" t="s">
        <v>997</v>
      </c>
    </row>
    <row r="62" ht="9">
      <c r="A62" s="4" t="s">
        <v>998</v>
      </c>
    </row>
    <row r="63" spans="1:2" ht="45">
      <c r="A63" s="4" t="s">
        <v>408</v>
      </c>
      <c r="B63" s="19" t="s">
        <v>911</v>
      </c>
    </row>
    <row r="64" spans="1:2" ht="9">
      <c r="A64" s="4" t="s">
        <v>410</v>
      </c>
      <c r="B64" s="19" t="s">
        <v>912</v>
      </c>
    </row>
    <row r="65" ht="9">
      <c r="B65" s="19" t="s">
        <v>913</v>
      </c>
    </row>
    <row r="66" ht="9">
      <c r="B66" s="19" t="s">
        <v>914</v>
      </c>
    </row>
    <row r="67" ht="18">
      <c r="B67" s="19" t="s">
        <v>915</v>
      </c>
    </row>
    <row r="68" spans="1:2" ht="9">
      <c r="A68" s="4" t="s">
        <v>436</v>
      </c>
      <c r="B68" s="19" t="s">
        <v>437</v>
      </c>
    </row>
    <row r="69" spans="1:4" ht="9">
      <c r="A69" s="4" t="s">
        <v>916</v>
      </c>
      <c r="B69" s="19" t="s">
        <v>917</v>
      </c>
      <c r="C69" s="4" t="s">
        <v>918</v>
      </c>
      <c r="D69" s="4" t="s">
        <v>919</v>
      </c>
    </row>
    <row r="70" ht="9">
      <c r="A70" s="4" t="s">
        <v>983</v>
      </c>
    </row>
    <row r="71" spans="1:2" ht="45">
      <c r="A71" s="4" t="s">
        <v>408</v>
      </c>
      <c r="B71" s="19" t="s">
        <v>438</v>
      </c>
    </row>
    <row r="72" ht="9">
      <c r="A72" s="4" t="s">
        <v>410</v>
      </c>
    </row>
    <row r="73" ht="18">
      <c r="B73" s="19" t="s">
        <v>920</v>
      </c>
    </row>
    <row r="74" ht="9">
      <c r="B74" s="19" t="s">
        <v>921</v>
      </c>
    </row>
    <row r="75" ht="9">
      <c r="B75" s="19" t="s">
        <v>922</v>
      </c>
    </row>
    <row r="76" spans="1:2" ht="9">
      <c r="A76" s="4" t="s">
        <v>439</v>
      </c>
      <c r="B76" s="19" t="s">
        <v>440</v>
      </c>
    </row>
    <row r="77" spans="1:4" ht="9">
      <c r="A77" s="4" t="s">
        <v>923</v>
      </c>
      <c r="B77" s="19" t="s">
        <v>924</v>
      </c>
      <c r="C77" s="4" t="s">
        <v>925</v>
      </c>
      <c r="D77" s="4" t="s">
        <v>926</v>
      </c>
    </row>
    <row r="78" ht="9">
      <c r="A78" s="4" t="s">
        <v>998</v>
      </c>
    </row>
    <row r="79" spans="1:2" ht="72">
      <c r="A79" s="4" t="s">
        <v>408</v>
      </c>
      <c r="B79" s="19" t="s">
        <v>441</v>
      </c>
    </row>
    <row r="80" spans="1:2" ht="9">
      <c r="A80" s="4" t="s">
        <v>410</v>
      </c>
      <c r="B80" s="19" t="s">
        <v>927</v>
      </c>
    </row>
    <row r="81" ht="9">
      <c r="B81" s="19" t="s">
        <v>928</v>
      </c>
    </row>
    <row r="82" ht="9">
      <c r="B82" s="19" t="s">
        <v>929</v>
      </c>
    </row>
    <row r="83" ht="9">
      <c r="B83" s="19" t="s">
        <v>930</v>
      </c>
    </row>
    <row r="84" ht="9">
      <c r="B84" s="19" t="s">
        <v>931</v>
      </c>
    </row>
    <row r="85" ht="9">
      <c r="B85" s="19" t="s">
        <v>932</v>
      </c>
    </row>
    <row r="86" spans="1:2" ht="9">
      <c r="A86" s="4" t="s">
        <v>442</v>
      </c>
      <c r="B86" s="19" t="s">
        <v>443</v>
      </c>
    </row>
    <row r="87" spans="1:4" ht="9">
      <c r="A87" s="4" t="s">
        <v>923</v>
      </c>
      <c r="B87" s="19" t="s">
        <v>933</v>
      </c>
      <c r="C87" s="4" t="s">
        <v>925</v>
      </c>
      <c r="D87" s="4" t="s">
        <v>934</v>
      </c>
    </row>
    <row r="88" ht="9">
      <c r="A88" s="4" t="s">
        <v>935</v>
      </c>
    </row>
    <row r="89" spans="1:2" ht="27">
      <c r="A89" s="4" t="s">
        <v>408</v>
      </c>
      <c r="B89" s="19" t="s">
        <v>444</v>
      </c>
    </row>
    <row r="90" spans="1:2" ht="9">
      <c r="A90" s="4" t="s">
        <v>410</v>
      </c>
      <c r="B90" s="19" t="s">
        <v>936</v>
      </c>
    </row>
    <row r="91" ht="36">
      <c r="B91" s="19" t="s">
        <v>937</v>
      </c>
    </row>
    <row r="92" ht="9">
      <c r="B92" s="19" t="s">
        <v>938</v>
      </c>
    </row>
    <row r="93" ht="9">
      <c r="B93" s="19" t="s">
        <v>939</v>
      </c>
    </row>
    <row r="94" ht="9">
      <c r="B94" s="19" t="s">
        <v>940</v>
      </c>
    </row>
    <row r="95" ht="9">
      <c r="B95" s="19" t="s">
        <v>941</v>
      </c>
    </row>
    <row r="96" ht="18">
      <c r="B96" s="19" t="s">
        <v>942</v>
      </c>
    </row>
    <row r="97" spans="1:2" ht="9">
      <c r="A97" s="4" t="s">
        <v>445</v>
      </c>
      <c r="B97" s="19" t="s">
        <v>446</v>
      </c>
    </row>
    <row r="98" spans="1:4" ht="9">
      <c r="A98" s="4" t="s">
        <v>986</v>
      </c>
      <c r="B98" s="19" t="s">
        <v>943</v>
      </c>
      <c r="C98" s="4" t="s">
        <v>944</v>
      </c>
      <c r="D98" s="4" t="s">
        <v>988</v>
      </c>
    </row>
    <row r="99" ht="9">
      <c r="A99" s="4" t="s">
        <v>989</v>
      </c>
    </row>
    <row r="100" spans="1:2" ht="27">
      <c r="A100" s="4" t="s">
        <v>408</v>
      </c>
      <c r="B100" s="19" t="s">
        <v>557</v>
      </c>
    </row>
    <row r="101" spans="1:2" ht="9">
      <c r="A101" s="4" t="s">
        <v>410</v>
      </c>
      <c r="B101" s="19" t="s">
        <v>558</v>
      </c>
    </row>
    <row r="102" ht="9">
      <c r="B102" s="19" t="s">
        <v>559</v>
      </c>
    </row>
    <row r="103" ht="9">
      <c r="B103" s="19" t="s">
        <v>560</v>
      </c>
    </row>
    <row r="104" ht="9">
      <c r="B104" s="19" t="s">
        <v>945</v>
      </c>
    </row>
    <row r="105" spans="1:2" ht="9">
      <c r="A105" s="4" t="s">
        <v>561</v>
      </c>
      <c r="B105" s="19" t="s">
        <v>562</v>
      </c>
    </row>
    <row r="106" spans="1:4" ht="9">
      <c r="A106" s="4" t="s">
        <v>946</v>
      </c>
      <c r="B106" s="19" t="s">
        <v>947</v>
      </c>
      <c r="C106" s="4" t="s">
        <v>948</v>
      </c>
      <c r="D106" s="4" t="s">
        <v>949</v>
      </c>
    </row>
    <row r="107" ht="9">
      <c r="A107" s="4" t="s">
        <v>950</v>
      </c>
    </row>
    <row r="108" spans="1:2" ht="72">
      <c r="A108" s="4" t="s">
        <v>408</v>
      </c>
      <c r="B108" s="19" t="s">
        <v>563</v>
      </c>
    </row>
    <row r="109" spans="1:2" ht="9">
      <c r="A109" s="4" t="s">
        <v>410</v>
      </c>
      <c r="B109" s="19" t="s">
        <v>951</v>
      </c>
    </row>
    <row r="110" ht="9">
      <c r="B110" s="19" t="s">
        <v>320</v>
      </c>
    </row>
    <row r="111" ht="9">
      <c r="B111" s="19" t="s">
        <v>565</v>
      </c>
    </row>
    <row r="112" ht="9">
      <c r="B112" s="19" t="s">
        <v>566</v>
      </c>
    </row>
    <row r="113" ht="9">
      <c r="B113" s="19" t="s">
        <v>952</v>
      </c>
    </row>
    <row r="114" ht="9">
      <c r="B114" s="19" t="s">
        <v>953</v>
      </c>
    </row>
    <row r="115" ht="9">
      <c r="B115" s="19" t="s">
        <v>567</v>
      </c>
    </row>
    <row r="116" spans="1:2" ht="9">
      <c r="A116" s="4" t="s">
        <v>568</v>
      </c>
      <c r="B116" s="19" t="s">
        <v>569</v>
      </c>
    </row>
    <row r="117" spans="1:4" ht="9">
      <c r="A117" s="4" t="s">
        <v>954</v>
      </c>
      <c r="B117" s="19" t="s">
        <v>955</v>
      </c>
      <c r="C117" s="4" t="s">
        <v>956</v>
      </c>
      <c r="D117" s="4" t="s">
        <v>957</v>
      </c>
    </row>
    <row r="118" ht="9">
      <c r="A118" s="4" t="s">
        <v>958</v>
      </c>
    </row>
    <row r="119" spans="1:2" ht="27">
      <c r="A119" s="4" t="s">
        <v>408</v>
      </c>
      <c r="B119" s="19" t="s">
        <v>570</v>
      </c>
    </row>
    <row r="120" ht="9">
      <c r="A120" s="4" t="s">
        <v>410</v>
      </c>
    </row>
    <row r="121" ht="9">
      <c r="B121" s="19" t="s">
        <v>571</v>
      </c>
    </row>
    <row r="122" ht="9">
      <c r="B122" s="19" t="s">
        <v>572</v>
      </c>
    </row>
    <row r="123" ht="9">
      <c r="B123" s="19" t="s">
        <v>573</v>
      </c>
    </row>
    <row r="124" spans="1:2" ht="9">
      <c r="A124" s="4" t="s">
        <v>574</v>
      </c>
      <c r="B124" s="19" t="s">
        <v>575</v>
      </c>
    </row>
    <row r="125" spans="1:4" ht="9">
      <c r="A125" s="4" t="s">
        <v>959</v>
      </c>
      <c r="B125" s="19" t="s">
        <v>262</v>
      </c>
      <c r="C125" s="4" t="s">
        <v>263</v>
      </c>
      <c r="D125" s="4" t="s">
        <v>264</v>
      </c>
    </row>
    <row r="126" ht="9">
      <c r="A126" s="4" t="s">
        <v>265</v>
      </c>
    </row>
    <row r="127" spans="1:2" ht="36">
      <c r="A127" s="4" t="s">
        <v>408</v>
      </c>
      <c r="B127" s="19" t="s">
        <v>576</v>
      </c>
    </row>
    <row r="128" ht="9">
      <c r="A128" s="4" t="s">
        <v>410</v>
      </c>
    </row>
    <row r="129" ht="9">
      <c r="B129" s="19" t="s">
        <v>266</v>
      </c>
    </row>
    <row r="130" ht="9">
      <c r="B130" s="19" t="s">
        <v>577</v>
      </c>
    </row>
    <row r="131" ht="9">
      <c r="B131" s="19" t="s">
        <v>578</v>
      </c>
    </row>
    <row r="132" ht="9">
      <c r="B132" s="19" t="s">
        <v>321</v>
      </c>
    </row>
    <row r="133" spans="1:2" ht="9">
      <c r="A133" s="4" t="s">
        <v>579</v>
      </c>
      <c r="B133" s="19" t="s">
        <v>580</v>
      </c>
    </row>
    <row r="134" spans="1:4" ht="9">
      <c r="A134" s="4" t="s">
        <v>267</v>
      </c>
      <c r="B134" s="19" t="s">
        <v>268</v>
      </c>
      <c r="C134" s="4" t="s">
        <v>269</v>
      </c>
      <c r="D134" s="4" t="s">
        <v>957</v>
      </c>
    </row>
    <row r="135" ht="9">
      <c r="A135" s="4" t="s">
        <v>270</v>
      </c>
    </row>
    <row r="136" spans="1:2" ht="36">
      <c r="A136" s="4" t="s">
        <v>408</v>
      </c>
      <c r="B136" s="19" t="s">
        <v>581</v>
      </c>
    </row>
    <row r="137" ht="9">
      <c r="A137" s="4" t="s">
        <v>410</v>
      </c>
    </row>
    <row r="138" ht="9">
      <c r="B138" s="19" t="s">
        <v>271</v>
      </c>
    </row>
    <row r="139" ht="9">
      <c r="B139" s="19" t="s">
        <v>582</v>
      </c>
    </row>
    <row r="140" ht="9">
      <c r="B140" s="19" t="s">
        <v>583</v>
      </c>
    </row>
    <row r="141" ht="9">
      <c r="B141" s="19" t="s">
        <v>584</v>
      </c>
    </row>
    <row r="142" ht="9">
      <c r="B142" s="19" t="s">
        <v>585</v>
      </c>
    </row>
    <row r="143" ht="9">
      <c r="B143" s="19" t="s">
        <v>586</v>
      </c>
    </row>
    <row r="144" ht="9">
      <c r="B144" s="4" t="s">
        <v>587</v>
      </c>
    </row>
    <row r="145" ht="9">
      <c r="B145" s="4" t="s">
        <v>564</v>
      </c>
    </row>
    <row r="146" spans="1:2" ht="9">
      <c r="A146" s="4" t="s">
        <v>588</v>
      </c>
      <c r="B146" s="19" t="s">
        <v>589</v>
      </c>
    </row>
    <row r="147" spans="1:4" ht="9">
      <c r="A147" s="4" t="s">
        <v>272</v>
      </c>
      <c r="B147" s="19" t="s">
        <v>273</v>
      </c>
      <c r="C147" s="4" t="s">
        <v>274</v>
      </c>
      <c r="D147" s="4" t="s">
        <v>275</v>
      </c>
    </row>
    <row r="148" ht="9">
      <c r="A148" s="4" t="s">
        <v>276</v>
      </c>
    </row>
    <row r="149" spans="1:2" ht="27">
      <c r="A149" s="4" t="s">
        <v>408</v>
      </c>
      <c r="B149" s="19" t="s">
        <v>590</v>
      </c>
    </row>
    <row r="150" ht="9">
      <c r="A150" s="4" t="s">
        <v>410</v>
      </c>
    </row>
    <row r="151" ht="9">
      <c r="B151" s="19" t="s">
        <v>591</v>
      </c>
    </row>
    <row r="152" ht="9">
      <c r="B152" s="19" t="s">
        <v>277</v>
      </c>
    </row>
    <row r="153" ht="9">
      <c r="B153" s="19" t="s">
        <v>592</v>
      </c>
    </row>
    <row r="154" ht="9">
      <c r="B154" s="19" t="s">
        <v>278</v>
      </c>
    </row>
    <row r="155" ht="9">
      <c r="B155" s="19" t="s">
        <v>279</v>
      </c>
    </row>
    <row r="156" spans="1:2" ht="9">
      <c r="A156" s="4" t="s">
        <v>593</v>
      </c>
      <c r="B156" s="19" t="s">
        <v>594</v>
      </c>
    </row>
    <row r="157" spans="1:4" ht="9">
      <c r="A157" s="4" t="s">
        <v>280</v>
      </c>
      <c r="B157" s="19" t="s">
        <v>281</v>
      </c>
      <c r="C157" s="4" t="s">
        <v>282</v>
      </c>
      <c r="D157" s="4" t="s">
        <v>283</v>
      </c>
    </row>
    <row r="158" ht="9">
      <c r="A158" s="4" t="s">
        <v>284</v>
      </c>
    </row>
    <row r="159" spans="1:2" ht="36">
      <c r="A159" s="4" t="s">
        <v>408</v>
      </c>
      <c r="B159" s="19" t="s">
        <v>595</v>
      </c>
    </row>
    <row r="160" ht="9">
      <c r="A160" s="4" t="s">
        <v>410</v>
      </c>
    </row>
    <row r="161" ht="9">
      <c r="B161" s="19" t="s">
        <v>285</v>
      </c>
    </row>
    <row r="162" ht="9">
      <c r="B162" s="19" t="s">
        <v>596</v>
      </c>
    </row>
    <row r="163" ht="9">
      <c r="B163" s="4" t="s">
        <v>597</v>
      </c>
    </row>
    <row r="164" ht="9">
      <c r="B164" s="4" t="s">
        <v>598</v>
      </c>
    </row>
    <row r="165" ht="9">
      <c r="B165" s="4" t="s">
        <v>564</v>
      </c>
    </row>
    <row r="166" ht="9">
      <c r="B166" s="19" t="s">
        <v>286</v>
      </c>
    </row>
    <row r="167" ht="9">
      <c r="B167" s="19" t="s">
        <v>287</v>
      </c>
    </row>
    <row r="168" spans="1:2" ht="9">
      <c r="A168" s="4" t="s">
        <v>599</v>
      </c>
      <c r="B168" s="19" t="s">
        <v>600</v>
      </c>
    </row>
    <row r="169" spans="1:4" ht="9">
      <c r="A169" s="4" t="s">
        <v>986</v>
      </c>
      <c r="B169" s="19" t="s">
        <v>288</v>
      </c>
      <c r="C169" s="4" t="s">
        <v>289</v>
      </c>
      <c r="D169" s="4" t="s">
        <v>290</v>
      </c>
    </row>
    <row r="170" ht="9">
      <c r="A170" s="4" t="s">
        <v>291</v>
      </c>
    </row>
    <row r="171" spans="1:2" ht="45">
      <c r="A171" s="4" t="s">
        <v>408</v>
      </c>
      <c r="B171" s="19" t="s">
        <v>601</v>
      </c>
    </row>
    <row r="172" ht="9">
      <c r="A172" s="4" t="s">
        <v>410</v>
      </c>
    </row>
    <row r="173" ht="9">
      <c r="B173" s="19" t="s">
        <v>602</v>
      </c>
    </row>
    <row r="174" ht="9">
      <c r="B174" s="19" t="s">
        <v>603</v>
      </c>
    </row>
    <row r="175" ht="9">
      <c r="B175" s="19" t="s">
        <v>604</v>
      </c>
    </row>
    <row r="176" ht="18">
      <c r="B176" s="19" t="s">
        <v>605</v>
      </c>
    </row>
    <row r="177" ht="9">
      <c r="B177" s="19" t="s">
        <v>292</v>
      </c>
    </row>
    <row r="178" ht="9">
      <c r="B178" s="19" t="s">
        <v>293</v>
      </c>
    </row>
    <row r="179" spans="1:2" ht="9">
      <c r="A179" s="4" t="s">
        <v>606</v>
      </c>
      <c r="B179" s="19" t="s">
        <v>607</v>
      </c>
    </row>
    <row r="180" spans="1:4" ht="9">
      <c r="A180" s="4" t="s">
        <v>294</v>
      </c>
      <c r="B180" s="19" t="s">
        <v>955</v>
      </c>
      <c r="C180" s="4" t="s">
        <v>295</v>
      </c>
      <c r="D180" s="4" t="s">
        <v>296</v>
      </c>
    </row>
    <row r="181" ht="9">
      <c r="A181" s="4" t="s">
        <v>297</v>
      </c>
    </row>
    <row r="182" spans="1:2" ht="18">
      <c r="A182" s="4" t="s">
        <v>408</v>
      </c>
      <c r="B182" s="19" t="s">
        <v>608</v>
      </c>
    </row>
    <row r="183" ht="18">
      <c r="B183" s="19" t="s">
        <v>609</v>
      </c>
    </row>
    <row r="184" ht="18">
      <c r="B184" s="19" t="s">
        <v>610</v>
      </c>
    </row>
    <row r="185" ht="9">
      <c r="A185" s="4" t="s">
        <v>410</v>
      </c>
    </row>
    <row r="186" ht="9">
      <c r="B186" s="19" t="s">
        <v>298</v>
      </c>
    </row>
    <row r="187" ht="9">
      <c r="B187" s="19" t="s">
        <v>299</v>
      </c>
    </row>
    <row r="188" ht="9">
      <c r="B188" s="19" t="s">
        <v>300</v>
      </c>
    </row>
    <row r="189" ht="9">
      <c r="B189" s="19" t="s">
        <v>301</v>
      </c>
    </row>
    <row r="190" ht="9">
      <c r="B190" s="19" t="s">
        <v>611</v>
      </c>
    </row>
    <row r="191" ht="9">
      <c r="B191" s="19" t="s">
        <v>612</v>
      </c>
    </row>
    <row r="192" spans="1:2" ht="9">
      <c r="A192" s="4" t="s">
        <v>613</v>
      </c>
      <c r="B192" s="19" t="s">
        <v>614</v>
      </c>
    </row>
    <row r="193" spans="1:4" ht="9">
      <c r="A193" s="4" t="s">
        <v>302</v>
      </c>
      <c r="B193" s="19" t="s">
        <v>288</v>
      </c>
      <c r="C193" s="4" t="s">
        <v>996</v>
      </c>
      <c r="D193" s="4" t="s">
        <v>303</v>
      </c>
    </row>
    <row r="194" ht="9">
      <c r="A194" s="4" t="s">
        <v>935</v>
      </c>
    </row>
    <row r="195" spans="1:2" ht="18">
      <c r="A195" s="4" t="s">
        <v>408</v>
      </c>
      <c r="B195" s="19" t="s">
        <v>615</v>
      </c>
    </row>
    <row r="196" ht="9">
      <c r="A196" s="4" t="s">
        <v>410</v>
      </c>
    </row>
    <row r="197" ht="9">
      <c r="B197" s="19" t="s">
        <v>304</v>
      </c>
    </row>
    <row r="198" ht="9">
      <c r="B198" s="19" t="s">
        <v>616</v>
      </c>
    </row>
    <row r="199" ht="9">
      <c r="B199" s="19" t="s">
        <v>617</v>
      </c>
    </row>
    <row r="200" ht="9">
      <c r="B200" s="19" t="s">
        <v>618</v>
      </c>
    </row>
    <row r="201" ht="9">
      <c r="B201" s="19" t="s">
        <v>305</v>
      </c>
    </row>
    <row r="202" ht="9">
      <c r="B202" s="19" t="s">
        <v>619</v>
      </c>
    </row>
    <row r="203" ht="9">
      <c r="B203" s="19" t="s">
        <v>306</v>
      </c>
    </row>
    <row r="204" spans="1:2" ht="9">
      <c r="A204" s="4" t="s">
        <v>620</v>
      </c>
      <c r="B204" s="19" t="s">
        <v>621</v>
      </c>
    </row>
    <row r="205" spans="1:4" ht="9">
      <c r="A205" s="4" t="s">
        <v>272</v>
      </c>
      <c r="B205" s="19" t="s">
        <v>288</v>
      </c>
      <c r="C205" s="4" t="s">
        <v>307</v>
      </c>
      <c r="D205" s="4" t="s">
        <v>308</v>
      </c>
    </row>
    <row r="206" ht="9">
      <c r="A206" s="4" t="s">
        <v>309</v>
      </c>
    </row>
    <row r="207" spans="1:2" ht="9">
      <c r="A207" s="4" t="s">
        <v>408</v>
      </c>
      <c r="B207" s="19" t="s">
        <v>622</v>
      </c>
    </row>
    <row r="208" ht="9">
      <c r="A208" s="4" t="s">
        <v>410</v>
      </c>
    </row>
    <row r="209" ht="9">
      <c r="B209" s="19" t="s">
        <v>310</v>
      </c>
    </row>
    <row r="210" ht="9">
      <c r="B210" s="19" t="s">
        <v>311</v>
      </c>
    </row>
    <row r="211" ht="9">
      <c r="B211" s="19" t="s">
        <v>312</v>
      </c>
    </row>
    <row r="212" ht="9">
      <c r="B212" s="19" t="s">
        <v>313</v>
      </c>
    </row>
    <row r="213" spans="1:2" ht="9">
      <c r="A213" s="4" t="s">
        <v>623</v>
      </c>
      <c r="B213" s="19" t="s">
        <v>624</v>
      </c>
    </row>
    <row r="214" spans="1:4" ht="9">
      <c r="A214" s="4" t="s">
        <v>314</v>
      </c>
      <c r="B214" s="19" t="s">
        <v>933</v>
      </c>
      <c r="C214" s="4" t="s">
        <v>315</v>
      </c>
      <c r="D214" s="4" t="s">
        <v>316</v>
      </c>
    </row>
    <row r="215" ht="9">
      <c r="A215" s="4" t="s">
        <v>317</v>
      </c>
    </row>
    <row r="216" spans="1:2" ht="72">
      <c r="A216" s="4" t="s">
        <v>408</v>
      </c>
      <c r="B216" s="19" t="s">
        <v>632</v>
      </c>
    </row>
    <row r="217" ht="9">
      <c r="A217" s="4" t="s">
        <v>410</v>
      </c>
    </row>
    <row r="218" ht="18">
      <c r="B218" s="19" t="s">
        <v>318</v>
      </c>
    </row>
    <row r="219" ht="9">
      <c r="B219" s="19" t="s">
        <v>319</v>
      </c>
    </row>
  </sheetData>
  <sheetProtection/>
  <conditionalFormatting sqref="B2">
    <cfRule type="expression" priority="1" dxfId="22" stopIfTrue="1">
      <formula>RIGHT(A2,5)="tappa"</formula>
    </cfRule>
  </conditionalFormatting>
  <conditionalFormatting sqref="B1 B3:B143 B146:B162 B166:B219">
    <cfRule type="expression" priority="2" dxfId="23" stopIfTrue="1">
      <formula>RIGHT(A1,5)="tappa"</formula>
    </cfRule>
  </conditionalFormatting>
  <printOptions/>
  <pageMargins left="0.1968503937007874" right="0.1968503937007874" top="0.1968503937007874" bottom="0.1968503937007874" header="0" footer="0"/>
  <pageSetup orientation="landscape" paperSize="11"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pane ySplit="1" topLeftCell="A2" activePane="bottomLeft" state="frozen"/>
      <selection pane="topLeft" activeCell="A1" sqref="A1"/>
      <selection pane="bottomLeft" activeCell="G1" sqref="G1"/>
    </sheetView>
  </sheetViews>
  <sheetFormatPr defaultColWidth="9.140625" defaultRowHeight="15"/>
  <cols>
    <col min="1" max="2" width="3.421875" style="62" bestFit="1" customWidth="1"/>
    <col min="3" max="3" width="3.140625" style="62" bestFit="1" customWidth="1"/>
    <col min="4" max="4" width="3.57421875" style="62" bestFit="1" customWidth="1"/>
    <col min="5" max="5" width="4.140625" style="62" bestFit="1" customWidth="1"/>
    <col min="6" max="6" width="10.140625" style="62" bestFit="1" customWidth="1"/>
    <col min="7" max="7" width="71.7109375" style="62" customWidth="1"/>
    <col min="8" max="8" width="3.140625" style="62" customWidth="1"/>
    <col min="9" max="16384" width="9.140625" style="62" customWidth="1"/>
  </cols>
  <sheetData>
    <row r="1" spans="1:7" ht="27.75">
      <c r="A1" s="60" t="s">
        <v>633</v>
      </c>
      <c r="B1" s="60" t="s">
        <v>636</v>
      </c>
      <c r="C1" s="60" t="s">
        <v>637</v>
      </c>
      <c r="D1" s="21" t="s">
        <v>638</v>
      </c>
      <c r="E1" s="60" t="s">
        <v>639</v>
      </c>
      <c r="F1" s="61" t="s">
        <v>640</v>
      </c>
      <c r="G1" s="61" t="s">
        <v>641</v>
      </c>
    </row>
    <row r="2" spans="1:7" ht="36">
      <c r="A2" s="63"/>
      <c r="B2" s="63"/>
      <c r="C2" s="63">
        <v>260</v>
      </c>
      <c r="D2" s="6"/>
      <c r="E2" s="64">
        <v>0</v>
      </c>
      <c r="F2" s="61" t="s">
        <v>784</v>
      </c>
      <c r="G2" s="65" t="s">
        <v>785</v>
      </c>
    </row>
    <row r="3" spans="1:7" ht="36">
      <c r="A3" s="63">
        <v>9.5</v>
      </c>
      <c r="B3" s="63">
        <f>SUM($A$2:A3)</f>
        <v>9.5</v>
      </c>
      <c r="C3" s="63">
        <v>150</v>
      </c>
      <c r="D3" s="6">
        <f aca="true" t="shared" si="0" ref="D3:D22">C3-C2</f>
        <v>-110</v>
      </c>
      <c r="E3" s="64">
        <v>0.10416666666666667</v>
      </c>
      <c r="F3" s="63" t="s">
        <v>786</v>
      </c>
      <c r="G3" s="65" t="s">
        <v>787</v>
      </c>
    </row>
    <row r="4" spans="1:7" ht="9">
      <c r="A4" s="63">
        <v>3</v>
      </c>
      <c r="B4" s="63">
        <f>SUM($A$2:A4)</f>
        <v>12.5</v>
      </c>
      <c r="C4" s="63">
        <v>180</v>
      </c>
      <c r="D4" s="6">
        <f t="shared" si="0"/>
        <v>30</v>
      </c>
      <c r="E4" s="64">
        <v>0.034722222222222224</v>
      </c>
      <c r="F4" s="63" t="s">
        <v>788</v>
      </c>
      <c r="G4" s="65" t="s">
        <v>789</v>
      </c>
    </row>
    <row r="5" spans="1:7" ht="18">
      <c r="A5" s="63">
        <v>2.5</v>
      </c>
      <c r="B5" s="63">
        <f>SUM($A$2:A5)</f>
        <v>15</v>
      </c>
      <c r="C5" s="63">
        <v>340</v>
      </c>
      <c r="D5" s="6">
        <f t="shared" si="0"/>
        <v>160</v>
      </c>
      <c r="E5" s="64">
        <v>0.027777777777777776</v>
      </c>
      <c r="F5" s="63" t="s">
        <v>790</v>
      </c>
      <c r="G5" s="65" t="s">
        <v>791</v>
      </c>
    </row>
    <row r="6" spans="1:7" ht="45">
      <c r="A6" s="63">
        <v>3</v>
      </c>
      <c r="B6" s="63">
        <f>SUM($A$2:A6)</f>
        <v>18</v>
      </c>
      <c r="C6" s="63">
        <v>220</v>
      </c>
      <c r="D6" s="6">
        <f t="shared" si="0"/>
        <v>-120</v>
      </c>
      <c r="E6" s="64">
        <v>0.034722222222222224</v>
      </c>
      <c r="F6" s="63" t="s">
        <v>792</v>
      </c>
      <c r="G6" s="65" t="s">
        <v>793</v>
      </c>
    </row>
    <row r="7" spans="1:7" ht="18">
      <c r="A7" s="63">
        <v>3.5</v>
      </c>
      <c r="B7" s="63">
        <f>SUM($A$2:A7)</f>
        <v>21.5</v>
      </c>
      <c r="C7" s="63">
        <v>240</v>
      </c>
      <c r="D7" s="6">
        <f t="shared" si="0"/>
        <v>20</v>
      </c>
      <c r="E7" s="64">
        <v>0.041666666666666664</v>
      </c>
      <c r="F7" s="61" t="s">
        <v>794</v>
      </c>
      <c r="G7" s="65" t="s">
        <v>795</v>
      </c>
    </row>
    <row r="8" spans="1:7" ht="18">
      <c r="A8" s="63">
        <v>0</v>
      </c>
      <c r="B8" s="63">
        <f>SUM($A$2:A8)</f>
        <v>21.5</v>
      </c>
      <c r="C8" s="66">
        <v>260</v>
      </c>
      <c r="D8" s="6">
        <f t="shared" si="0"/>
        <v>20</v>
      </c>
      <c r="E8" s="64">
        <v>0</v>
      </c>
      <c r="F8" s="63" t="s">
        <v>247</v>
      </c>
      <c r="G8" s="65" t="s">
        <v>796</v>
      </c>
    </row>
    <row r="9" spans="1:7" ht="18">
      <c r="A9" s="63">
        <v>3.5</v>
      </c>
      <c r="B9" s="63">
        <f>SUM($A$2:A9)</f>
        <v>25</v>
      </c>
      <c r="C9" s="66">
        <v>320</v>
      </c>
      <c r="D9" s="6">
        <f t="shared" si="0"/>
        <v>60</v>
      </c>
      <c r="E9" s="64">
        <v>0.041666666666666664</v>
      </c>
      <c r="F9" s="63" t="s">
        <v>797</v>
      </c>
      <c r="G9" s="65" t="s">
        <v>798</v>
      </c>
    </row>
    <row r="10" spans="1:7" ht="9">
      <c r="A10" s="63">
        <v>7.5</v>
      </c>
      <c r="B10" s="63">
        <f>SUM($A$2:A10)</f>
        <v>32.5</v>
      </c>
      <c r="C10" s="66">
        <v>250</v>
      </c>
      <c r="D10" s="6">
        <f t="shared" si="0"/>
        <v>-70</v>
      </c>
      <c r="E10" s="64">
        <v>0.08333333333333333</v>
      </c>
      <c r="F10" s="63" t="s">
        <v>799</v>
      </c>
      <c r="G10" s="65" t="s">
        <v>800</v>
      </c>
    </row>
    <row r="11" spans="1:7" ht="9">
      <c r="A11" s="63">
        <v>4</v>
      </c>
      <c r="B11" s="63">
        <f>SUM($A$2:A11)</f>
        <v>36.5</v>
      </c>
      <c r="C11" s="66">
        <v>200</v>
      </c>
      <c r="D11" s="6">
        <f t="shared" si="0"/>
        <v>-50</v>
      </c>
      <c r="E11" s="64">
        <v>0.041666666666666664</v>
      </c>
      <c r="F11" s="63" t="s">
        <v>801</v>
      </c>
      <c r="G11" s="65" t="s">
        <v>802</v>
      </c>
    </row>
    <row r="12" spans="1:7" ht="18">
      <c r="A12" s="63">
        <v>5</v>
      </c>
      <c r="B12" s="63">
        <f>SUM($A$2:A12)</f>
        <v>41.5</v>
      </c>
      <c r="C12" s="66">
        <v>210</v>
      </c>
      <c r="D12" s="6">
        <f t="shared" si="0"/>
        <v>10</v>
      </c>
      <c r="E12" s="64">
        <v>0.05555555555555555</v>
      </c>
      <c r="F12" s="63" t="s">
        <v>803</v>
      </c>
      <c r="G12" s="65" t="s">
        <v>804</v>
      </c>
    </row>
    <row r="13" spans="1:7" ht="9">
      <c r="A13" s="64">
        <v>0.17013888888888887</v>
      </c>
      <c r="B13" s="63">
        <f>SUM($A$2:A13)</f>
        <v>41.670138888888886</v>
      </c>
      <c r="C13" s="66">
        <v>320</v>
      </c>
      <c r="D13" s="6">
        <f t="shared" si="0"/>
        <v>110</v>
      </c>
      <c r="E13" s="64">
        <v>0.04861111111111111</v>
      </c>
      <c r="F13" s="63" t="s">
        <v>805</v>
      </c>
      <c r="G13" s="65" t="s">
        <v>806</v>
      </c>
    </row>
    <row r="14" spans="1:7" ht="18">
      <c r="A14" s="64">
        <v>0.08680555555555557</v>
      </c>
      <c r="B14" s="63">
        <f>SUM($A$2:A14)</f>
        <v>41.75694444444444</v>
      </c>
      <c r="C14" s="66">
        <v>250</v>
      </c>
      <c r="D14" s="6">
        <f t="shared" si="0"/>
        <v>-70</v>
      </c>
      <c r="E14" s="64">
        <v>0.027777777777777776</v>
      </c>
      <c r="F14" s="63" t="s">
        <v>807</v>
      </c>
      <c r="G14" s="65" t="s">
        <v>808</v>
      </c>
    </row>
    <row r="15" spans="1:7" ht="9">
      <c r="A15" s="63">
        <v>3</v>
      </c>
      <c r="B15" s="63">
        <f>SUM($A$2:A15)</f>
        <v>44.75694444444444</v>
      </c>
      <c r="C15" s="66">
        <v>240</v>
      </c>
      <c r="D15" s="6">
        <f t="shared" si="0"/>
        <v>-10</v>
      </c>
      <c r="E15" s="64">
        <v>0.034722222222222224</v>
      </c>
      <c r="F15" s="63" t="s">
        <v>809</v>
      </c>
      <c r="G15" s="65" t="s">
        <v>810</v>
      </c>
    </row>
    <row r="16" spans="1:7" ht="18">
      <c r="A16" s="63">
        <v>0</v>
      </c>
      <c r="B16" s="63">
        <f>SUM($A$2:A16)</f>
        <v>44.75694444444444</v>
      </c>
      <c r="C16" s="63">
        <v>200</v>
      </c>
      <c r="D16" s="6">
        <f t="shared" si="0"/>
        <v>-40</v>
      </c>
      <c r="E16" s="64">
        <v>0</v>
      </c>
      <c r="F16" s="63" t="s">
        <v>811</v>
      </c>
      <c r="G16" s="65" t="s">
        <v>812</v>
      </c>
    </row>
    <row r="17" spans="1:7" ht="18">
      <c r="A17" s="63">
        <v>14.5</v>
      </c>
      <c r="B17" s="63">
        <f>SUM($A$2:A17)</f>
        <v>59.25694444444444</v>
      </c>
      <c r="C17" s="63">
        <v>5</v>
      </c>
      <c r="D17" s="6">
        <f t="shared" si="0"/>
        <v>-195</v>
      </c>
      <c r="E17" s="64">
        <v>0.125</v>
      </c>
      <c r="F17" s="63" t="s">
        <v>813</v>
      </c>
      <c r="G17" s="65" t="s">
        <v>814</v>
      </c>
    </row>
    <row r="18" spans="1:7" ht="18">
      <c r="A18" s="63">
        <v>5</v>
      </c>
      <c r="B18" s="63">
        <f>SUM($A$2:A18)</f>
        <v>64.25694444444444</v>
      </c>
      <c r="C18" s="63">
        <v>5</v>
      </c>
      <c r="D18" s="6">
        <f t="shared" si="0"/>
        <v>0</v>
      </c>
      <c r="E18" s="64">
        <v>0.06944444444444443</v>
      </c>
      <c r="F18" s="63" t="s">
        <v>815</v>
      </c>
      <c r="G18" s="65" t="s">
        <v>816</v>
      </c>
    </row>
    <row r="19" spans="1:7" ht="9">
      <c r="A19" s="66">
        <v>0</v>
      </c>
      <c r="B19" s="63">
        <f>SUM($A$2:A19)</f>
        <v>64.25694444444444</v>
      </c>
      <c r="C19" s="63">
        <v>5</v>
      </c>
      <c r="D19" s="6">
        <f t="shared" si="0"/>
        <v>0</v>
      </c>
      <c r="E19" s="66">
        <v>0</v>
      </c>
      <c r="F19" s="63" t="s">
        <v>817</v>
      </c>
      <c r="G19" s="65" t="s">
        <v>818</v>
      </c>
    </row>
    <row r="20" spans="1:7" ht="18">
      <c r="A20" s="63">
        <v>13</v>
      </c>
      <c r="B20" s="63">
        <f>SUM($A$2:A20)</f>
        <v>77.25694444444444</v>
      </c>
      <c r="C20" s="63">
        <v>0</v>
      </c>
      <c r="D20" s="6">
        <f t="shared" si="0"/>
        <v>-5</v>
      </c>
      <c r="E20" s="64">
        <v>0.08333333333333333</v>
      </c>
      <c r="F20" s="63" t="s">
        <v>819</v>
      </c>
      <c r="G20" s="65" t="s">
        <v>820</v>
      </c>
    </row>
    <row r="21" spans="1:7" ht="9">
      <c r="A21" s="63">
        <v>2</v>
      </c>
      <c r="B21" s="63">
        <f>SUM($A$2:A21)</f>
        <v>79.25694444444444</v>
      </c>
      <c r="C21" s="63">
        <v>10</v>
      </c>
      <c r="D21" s="6">
        <f t="shared" si="0"/>
        <v>10</v>
      </c>
      <c r="E21" s="64">
        <v>0.020833333333333332</v>
      </c>
      <c r="F21" s="63" t="s">
        <v>821</v>
      </c>
      <c r="G21" s="65" t="s">
        <v>822</v>
      </c>
    </row>
    <row r="22" spans="1:7" ht="9">
      <c r="A22" s="63">
        <v>2.5</v>
      </c>
      <c r="B22" s="63">
        <f>SUM($A$2:A22)</f>
        <v>81.75694444444444</v>
      </c>
      <c r="C22" s="63">
        <v>90</v>
      </c>
      <c r="D22" s="6">
        <f t="shared" si="0"/>
        <v>80</v>
      </c>
      <c r="E22" s="64">
        <v>0.020833333333333332</v>
      </c>
      <c r="F22" s="63" t="s">
        <v>823</v>
      </c>
      <c r="G22" s="65" t="s">
        <v>824</v>
      </c>
    </row>
  </sheetData>
  <sheetProtection/>
  <conditionalFormatting sqref="D2:D22">
    <cfRule type="cellIs" priority="1" dxfId="20" operator="equal" stopIfTrue="1">
      <formula>0</formula>
    </cfRule>
  </conditionalFormatting>
  <conditionalFormatting sqref="D1">
    <cfRule type="cellIs" priority="2" dxfId="21" operator="equal" stopIfTrue="1">
      <formula>D65536</formula>
    </cfRule>
  </conditionalFormatting>
  <printOptions/>
  <pageMargins left="0.1968503937007874" right="0.1968503937007874" top="0.1968503937007874" bottom="0.1968503937007874" header="0" footer="0"/>
  <pageSetup orientation="landscape" paperSize="11" r:id="rId1"/>
</worksheet>
</file>

<file path=xl/worksheets/sheet6.xml><?xml version="1.0" encoding="utf-8"?>
<worksheet xmlns="http://schemas.openxmlformats.org/spreadsheetml/2006/main" xmlns:r="http://schemas.openxmlformats.org/officeDocument/2006/relationships">
  <dimension ref="A1:D18"/>
  <sheetViews>
    <sheetView zoomScalePageLayoutView="0" workbookViewId="0" topLeftCell="A1">
      <selection activeCell="A1" sqref="A1"/>
    </sheetView>
  </sheetViews>
  <sheetFormatPr defaultColWidth="9.140625" defaultRowHeight="15"/>
  <cols>
    <col min="1" max="1" width="17.00390625" style="17" customWidth="1"/>
    <col min="2" max="2" width="43.421875" style="17" customWidth="1"/>
    <col min="3" max="16384" width="9.140625" style="17" customWidth="1"/>
  </cols>
  <sheetData>
    <row r="1" spans="1:4" ht="9">
      <c r="A1" s="4" t="s">
        <v>406</v>
      </c>
      <c r="B1" s="19" t="s">
        <v>825</v>
      </c>
      <c r="C1" s="4"/>
      <c r="D1" s="4" t="s">
        <v>713</v>
      </c>
    </row>
    <row r="2" spans="1:4" ht="9">
      <c r="A2" s="4" t="s">
        <v>177</v>
      </c>
      <c r="B2" s="19" t="s">
        <v>234</v>
      </c>
      <c r="C2" s="4" t="s">
        <v>187</v>
      </c>
      <c r="D2" s="4" t="s">
        <v>239</v>
      </c>
    </row>
    <row r="3" spans="1:4" ht="9">
      <c r="A3" s="4" t="s">
        <v>201</v>
      </c>
      <c r="B3" s="19"/>
      <c r="C3" s="4"/>
      <c r="D3" s="4"/>
    </row>
    <row r="4" spans="1:4" ht="45">
      <c r="A4" s="4" t="s">
        <v>408</v>
      </c>
      <c r="B4" s="19" t="s">
        <v>826</v>
      </c>
      <c r="C4" s="4"/>
      <c r="D4" s="4"/>
    </row>
    <row r="5" spans="1:4" ht="27">
      <c r="A5" s="4" t="s">
        <v>410</v>
      </c>
      <c r="B5" s="19" t="s">
        <v>240</v>
      </c>
      <c r="C5" s="4"/>
      <c r="D5" s="4"/>
    </row>
    <row r="6" spans="1:4" ht="9">
      <c r="A6" s="4"/>
      <c r="B6" s="19"/>
      <c r="C6" s="4"/>
      <c r="D6" s="4"/>
    </row>
    <row r="7" spans="1:4" ht="9">
      <c r="A7" s="4" t="s">
        <v>411</v>
      </c>
      <c r="B7" s="19" t="s">
        <v>960</v>
      </c>
      <c r="C7" s="4"/>
      <c r="D7" s="4" t="s">
        <v>713</v>
      </c>
    </row>
    <row r="8" spans="1:4" ht="9">
      <c r="A8" s="4" t="s">
        <v>139</v>
      </c>
      <c r="B8" s="19" t="s">
        <v>130</v>
      </c>
      <c r="C8" s="4" t="s">
        <v>241</v>
      </c>
      <c r="D8" s="4" t="s">
        <v>242</v>
      </c>
    </row>
    <row r="9" spans="1:4" ht="9">
      <c r="A9" s="4" t="s">
        <v>243</v>
      </c>
      <c r="B9" s="19"/>
      <c r="C9" s="4"/>
      <c r="D9" s="4"/>
    </row>
    <row r="10" spans="1:4" ht="36">
      <c r="A10" s="4" t="s">
        <v>408</v>
      </c>
      <c r="B10" s="19" t="s">
        <v>961</v>
      </c>
      <c r="C10" s="4"/>
      <c r="D10" s="4"/>
    </row>
    <row r="11" spans="1:4" ht="45">
      <c r="A11" s="4" t="s">
        <v>410</v>
      </c>
      <c r="B11" s="19" t="s">
        <v>235</v>
      </c>
      <c r="C11" s="4"/>
      <c r="D11" s="4"/>
    </row>
    <row r="12" spans="1:4" ht="9">
      <c r="A12" s="4"/>
      <c r="B12" s="19"/>
      <c r="C12" s="4"/>
      <c r="D12" s="4"/>
    </row>
    <row r="13" spans="1:4" ht="9">
      <c r="A13" s="4" t="s">
        <v>414</v>
      </c>
      <c r="B13" s="19" t="s">
        <v>962</v>
      </c>
      <c r="C13" s="4"/>
      <c r="D13" s="4" t="s">
        <v>713</v>
      </c>
    </row>
    <row r="14" spans="1:4" ht="9">
      <c r="A14" s="4" t="s">
        <v>164</v>
      </c>
      <c r="B14" s="19" t="s">
        <v>236</v>
      </c>
      <c r="C14" s="4" t="s">
        <v>244</v>
      </c>
      <c r="D14" s="4" t="s">
        <v>245</v>
      </c>
    </row>
    <row r="15" spans="1:4" ht="9">
      <c r="A15" s="4" t="s">
        <v>246</v>
      </c>
      <c r="B15" s="19"/>
      <c r="C15" s="4"/>
      <c r="D15" s="4"/>
    </row>
    <row r="16" spans="1:4" ht="18">
      <c r="A16" s="4" t="s">
        <v>408</v>
      </c>
      <c r="B16" s="19" t="s">
        <v>963</v>
      </c>
      <c r="C16" s="4"/>
      <c r="D16" s="4"/>
    </row>
    <row r="17" spans="1:4" ht="9">
      <c r="A17" s="4" t="s">
        <v>410</v>
      </c>
      <c r="B17" s="19" t="s">
        <v>237</v>
      </c>
      <c r="C17" s="4"/>
      <c r="D17" s="4"/>
    </row>
    <row r="18" spans="1:4" ht="18">
      <c r="A18" s="4"/>
      <c r="B18" s="19" t="s">
        <v>238</v>
      </c>
      <c r="C18" s="4"/>
      <c r="D18" s="4"/>
    </row>
  </sheetData>
  <sheetProtection/>
  <conditionalFormatting sqref="B1 B3:B18">
    <cfRule type="expression" priority="1" dxfId="23" stopIfTrue="1">
      <formula>RIGHT(A1,5)="tappa"</formula>
    </cfRule>
  </conditionalFormatting>
  <conditionalFormatting sqref="B2">
    <cfRule type="expression" priority="2" dxfId="22" stopIfTrue="1">
      <formula>RIGHT(A2,5)="tappa"</formula>
    </cfRule>
  </conditionalFormatting>
  <printOptions/>
  <pageMargins left="0.1968503937007874" right="0.1968503937007874" top="0.1968503937007874" bottom="0.1968503937007874" header="0" footer="0"/>
  <pageSetup orientation="landscape" paperSize="11" r:id="rId1"/>
</worksheet>
</file>

<file path=xl/worksheets/sheet7.xml><?xml version="1.0" encoding="utf-8"?>
<worksheet xmlns="http://schemas.openxmlformats.org/spreadsheetml/2006/main" xmlns:r="http://schemas.openxmlformats.org/officeDocument/2006/relationships">
  <dimension ref="A1:M17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2" width="3.57421875" style="28" bestFit="1" customWidth="1"/>
    <col min="3" max="3" width="3.00390625" style="31" bestFit="1" customWidth="1"/>
    <col min="4" max="4" width="3.57421875" style="28" bestFit="1" customWidth="1"/>
    <col min="5" max="5" width="3.140625" style="28" bestFit="1" customWidth="1"/>
    <col min="6" max="6" width="3.57421875" style="28" bestFit="1" customWidth="1"/>
    <col min="7" max="7" width="4.28125" style="36" bestFit="1" customWidth="1"/>
    <col min="8" max="8" width="9.28125" style="27" customWidth="1"/>
    <col min="9" max="9" width="64.140625" style="40" customWidth="1"/>
    <col min="10" max="10" width="3.00390625" style="28" customWidth="1"/>
    <col min="11" max="13" width="2.421875" style="28" bestFit="1" customWidth="1"/>
    <col min="14" max="16384" width="9.140625" style="28" customWidth="1"/>
  </cols>
  <sheetData>
    <row r="1" spans="1:9" s="35" customFormat="1" ht="27.75">
      <c r="A1" s="32" t="s">
        <v>633</v>
      </c>
      <c r="B1" s="32" t="s">
        <v>634</v>
      </c>
      <c r="C1" s="32" t="s">
        <v>635</v>
      </c>
      <c r="D1" s="32" t="s">
        <v>636</v>
      </c>
      <c r="E1" s="32" t="s">
        <v>637</v>
      </c>
      <c r="F1" s="32" t="s">
        <v>638</v>
      </c>
      <c r="G1" s="33" t="s">
        <v>639</v>
      </c>
      <c r="H1" s="34" t="s">
        <v>640</v>
      </c>
      <c r="I1" s="39" t="s">
        <v>641</v>
      </c>
    </row>
    <row r="2" spans="1:13" ht="24.75">
      <c r="A2" s="38">
        <v>0</v>
      </c>
      <c r="B2" s="38"/>
      <c r="C2" s="31">
        <v>1</v>
      </c>
      <c r="D2" s="38">
        <v>0</v>
      </c>
      <c r="E2" s="27">
        <v>5</v>
      </c>
      <c r="G2" s="36">
        <v>0</v>
      </c>
      <c r="H2" s="27" t="s">
        <v>1300</v>
      </c>
      <c r="I2" s="40" t="s">
        <v>1301</v>
      </c>
      <c r="K2" s="37"/>
      <c r="L2" s="37"/>
      <c r="M2" s="37"/>
    </row>
    <row r="3" spans="1:13" ht="16.5">
      <c r="A3" s="38">
        <v>3</v>
      </c>
      <c r="B3" s="38">
        <f>IF(A3=0,B2,-800+SUM($A$1:A3))</f>
        <v>-797</v>
      </c>
      <c r="D3" s="38">
        <v>3</v>
      </c>
      <c r="E3" s="27">
        <v>5</v>
      </c>
      <c r="G3" s="36">
        <v>0.034722222222222224</v>
      </c>
      <c r="H3" s="27" t="s">
        <v>1302</v>
      </c>
      <c r="I3" s="40" t="s">
        <v>1303</v>
      </c>
      <c r="K3" s="37"/>
      <c r="L3" s="37"/>
      <c r="M3" s="37"/>
    </row>
    <row r="4" spans="1:13" ht="57.75">
      <c r="A4" s="38">
        <v>3</v>
      </c>
      <c r="B4" s="38">
        <f>IF(A4=0,B3,-834+SUM($A$1:A4))</f>
        <v>-828</v>
      </c>
      <c r="D4" s="38">
        <v>6</v>
      </c>
      <c r="E4" s="27">
        <v>200</v>
      </c>
      <c r="F4" s="28" t="s">
        <v>642</v>
      </c>
      <c r="G4" s="36">
        <v>0.034722222222222224</v>
      </c>
      <c r="H4" s="27" t="s">
        <v>1304</v>
      </c>
      <c r="I4" s="40" t="s">
        <v>999</v>
      </c>
      <c r="K4" s="37"/>
      <c r="L4" s="37"/>
      <c r="M4" s="37"/>
    </row>
    <row r="5" spans="1:13" ht="24.75">
      <c r="A5" s="38">
        <v>10.3</v>
      </c>
      <c r="B5" s="38">
        <f>IF(A5=0,B4,-834+SUM($A$1:A5))</f>
        <v>-817.7</v>
      </c>
      <c r="D5" s="38">
        <v>16.3</v>
      </c>
      <c r="E5" s="27">
        <v>0</v>
      </c>
      <c r="F5" s="28">
        <f aca="true" t="shared" si="0" ref="F5:F68">E5-E4</f>
        <v>-200</v>
      </c>
      <c r="G5" s="36">
        <v>0.1111111111111111</v>
      </c>
      <c r="H5" s="27" t="s">
        <v>1305</v>
      </c>
      <c r="I5" s="40" t="s">
        <v>1306</v>
      </c>
      <c r="K5" s="37"/>
      <c r="L5" s="37"/>
      <c r="M5" s="37"/>
    </row>
    <row r="6" spans="1:13" ht="18">
      <c r="A6" s="38">
        <v>0</v>
      </c>
      <c r="B6" s="38">
        <f>IF(A6=0,B5,-834+SUM($A$1:A6))</f>
        <v>-817.7</v>
      </c>
      <c r="D6" s="38">
        <v>16.3</v>
      </c>
      <c r="E6" s="27">
        <v>0</v>
      </c>
      <c r="F6" s="28">
        <f t="shared" si="0"/>
        <v>0</v>
      </c>
      <c r="G6" s="36">
        <v>0.1111111111111111</v>
      </c>
      <c r="H6" s="27" t="s">
        <v>1307</v>
      </c>
      <c r="I6" s="40" t="s">
        <v>1308</v>
      </c>
      <c r="K6" s="37"/>
      <c r="L6" s="37"/>
      <c r="M6" s="37"/>
    </row>
    <row r="7" spans="1:13" ht="18">
      <c r="A7" s="38">
        <v>2</v>
      </c>
      <c r="B7" s="38">
        <f>IF(A7=0,B6,-834+SUM($A$1:A7))</f>
        <v>-815.7</v>
      </c>
      <c r="D7" s="38">
        <v>18.3</v>
      </c>
      <c r="E7" s="27">
        <v>120</v>
      </c>
      <c r="F7" s="28">
        <f t="shared" si="0"/>
        <v>120</v>
      </c>
      <c r="G7" s="36">
        <v>0.020833333333333332</v>
      </c>
      <c r="H7" s="27" t="s">
        <v>1309</v>
      </c>
      <c r="I7" s="40" t="s">
        <v>1310</v>
      </c>
      <c r="K7" s="37"/>
      <c r="L7" s="37"/>
      <c r="M7" s="37"/>
    </row>
    <row r="8" spans="1:13" ht="33">
      <c r="A8" s="38">
        <v>3</v>
      </c>
      <c r="B8" s="38">
        <f>IF(A8=0,B7,-834+SUM($A$1:A8))</f>
        <v>-812.7</v>
      </c>
      <c r="D8" s="38">
        <v>21</v>
      </c>
      <c r="E8" s="27">
        <v>140</v>
      </c>
      <c r="F8" s="28">
        <f t="shared" si="0"/>
        <v>20</v>
      </c>
      <c r="G8" s="36">
        <v>0.020833333333333332</v>
      </c>
      <c r="H8" s="27" t="s">
        <v>1311</v>
      </c>
      <c r="I8" s="40" t="s">
        <v>1312</v>
      </c>
      <c r="K8" s="37"/>
      <c r="L8" s="37"/>
      <c r="M8" s="37"/>
    </row>
    <row r="9" spans="1:13" ht="33">
      <c r="A9" s="38">
        <v>7</v>
      </c>
      <c r="B9" s="38">
        <f>IF(A9=0,B8,-834+SUM($A$1:A9))</f>
        <v>-805.7</v>
      </c>
      <c r="D9" s="38">
        <v>28</v>
      </c>
      <c r="E9" s="27">
        <v>0</v>
      </c>
      <c r="F9" s="28">
        <f t="shared" si="0"/>
        <v>-140</v>
      </c>
      <c r="G9" s="36">
        <v>0.0625</v>
      </c>
      <c r="H9" s="27" t="s">
        <v>1313</v>
      </c>
      <c r="I9" s="40" t="s">
        <v>626</v>
      </c>
      <c r="K9" s="37"/>
      <c r="L9" s="37"/>
      <c r="M9" s="37"/>
    </row>
    <row r="10" spans="1:13" ht="33">
      <c r="A10" s="38">
        <v>0</v>
      </c>
      <c r="B10" s="38">
        <f>IF(A10=0,B9,-834+SUM($A$1:A10))</f>
        <v>-805.7</v>
      </c>
      <c r="C10" s="31">
        <v>2</v>
      </c>
      <c r="D10" s="38">
        <v>0</v>
      </c>
      <c r="E10" s="27">
        <v>15</v>
      </c>
      <c r="F10" s="28">
        <f t="shared" si="0"/>
        <v>15</v>
      </c>
      <c r="G10" s="36">
        <v>0</v>
      </c>
      <c r="H10" s="27" t="s">
        <v>1313</v>
      </c>
      <c r="I10" s="40" t="s">
        <v>627</v>
      </c>
      <c r="K10" s="37"/>
      <c r="L10" s="37"/>
      <c r="M10" s="37"/>
    </row>
    <row r="11" spans="1:13" ht="16.5">
      <c r="A11" s="38">
        <v>4</v>
      </c>
      <c r="B11" s="38">
        <f>IF(A11=0,B10,-834+SUM($A$1:A11))</f>
        <v>-801.7</v>
      </c>
      <c r="D11" s="38">
        <v>4</v>
      </c>
      <c r="E11" s="27">
        <v>340</v>
      </c>
      <c r="F11" s="28">
        <f t="shared" si="0"/>
        <v>325</v>
      </c>
      <c r="G11" s="36">
        <v>0.034722222222222224</v>
      </c>
      <c r="H11" s="27" t="s">
        <v>628</v>
      </c>
      <c r="I11" s="40" t="s">
        <v>625</v>
      </c>
      <c r="K11" s="37"/>
      <c r="L11" s="37"/>
      <c r="M11" s="37"/>
    </row>
    <row r="12" spans="1:13" ht="18">
      <c r="A12" s="38">
        <v>9.5</v>
      </c>
      <c r="B12" s="38">
        <f>IF(A12=0,B11,-834+SUM($A$1:A12))</f>
        <v>-792.2</v>
      </c>
      <c r="D12" s="38">
        <v>13.5</v>
      </c>
      <c r="E12" s="27">
        <v>85</v>
      </c>
      <c r="F12" s="28">
        <f t="shared" si="0"/>
        <v>-255</v>
      </c>
      <c r="G12" s="36">
        <v>0.08333333333333333</v>
      </c>
      <c r="H12" s="27" t="s">
        <v>629</v>
      </c>
      <c r="I12" s="40" t="s">
        <v>630</v>
      </c>
      <c r="K12" s="37"/>
      <c r="L12" s="37"/>
      <c r="M12" s="37"/>
    </row>
    <row r="13" spans="1:13" ht="33">
      <c r="A13" s="38">
        <v>3</v>
      </c>
      <c r="B13" s="38">
        <f>IF(A13=0,B12,-834+SUM($A$1:A13))</f>
        <v>-789.2</v>
      </c>
      <c r="D13" s="38">
        <v>16.5</v>
      </c>
      <c r="E13" s="27">
        <v>100</v>
      </c>
      <c r="F13" s="28">
        <f t="shared" si="0"/>
        <v>15</v>
      </c>
      <c r="G13" s="36">
        <v>0.024305555555555556</v>
      </c>
      <c r="H13" s="27" t="s">
        <v>631</v>
      </c>
      <c r="I13" s="40" t="s">
        <v>42</v>
      </c>
      <c r="K13" s="37"/>
      <c r="L13" s="37"/>
      <c r="M13" s="37"/>
    </row>
    <row r="14" spans="1:13" ht="24.75">
      <c r="A14" s="38">
        <v>2</v>
      </c>
      <c r="B14" s="38">
        <f>IF(A14=0,B13,-834+SUM($A$1:A14))</f>
        <v>-787.2</v>
      </c>
      <c r="D14" s="38">
        <v>18.5</v>
      </c>
      <c r="E14" s="27">
        <v>0</v>
      </c>
      <c r="F14" s="28">
        <f t="shared" si="0"/>
        <v>-100</v>
      </c>
      <c r="G14" s="36">
        <v>0.017361111111111112</v>
      </c>
      <c r="H14" s="27" t="s">
        <v>43</v>
      </c>
      <c r="I14" s="40" t="s">
        <v>44</v>
      </c>
      <c r="K14" s="37"/>
      <c r="L14" s="37"/>
      <c r="M14" s="37"/>
    </row>
    <row r="15" spans="1:13" ht="16.5">
      <c r="A15" s="38">
        <v>5</v>
      </c>
      <c r="B15" s="38">
        <f>IF(A15=0,B14,-834+SUM($A$1:A15))</f>
        <v>-782.2</v>
      </c>
      <c r="D15" s="38">
        <v>23</v>
      </c>
      <c r="E15" s="27">
        <v>20</v>
      </c>
      <c r="F15" s="28">
        <f t="shared" si="0"/>
        <v>20</v>
      </c>
      <c r="G15" s="36">
        <v>0.041666666666666664</v>
      </c>
      <c r="H15" s="27" t="s">
        <v>45</v>
      </c>
      <c r="I15" s="40" t="s">
        <v>46</v>
      </c>
      <c r="K15" s="37"/>
      <c r="L15" s="37"/>
      <c r="M15" s="37"/>
    </row>
    <row r="16" spans="1:13" ht="24.75">
      <c r="A16" s="38">
        <v>5</v>
      </c>
      <c r="B16" s="38">
        <f>IF(A16=0,B15,-834+SUM($A$1:A16))</f>
        <v>-777.2</v>
      </c>
      <c r="D16" s="38">
        <v>28</v>
      </c>
      <c r="E16" s="27">
        <v>120</v>
      </c>
      <c r="F16" s="28">
        <f t="shared" si="0"/>
        <v>100</v>
      </c>
      <c r="G16" s="36">
        <v>0.041666666666666664</v>
      </c>
      <c r="H16" s="27" t="s">
        <v>47</v>
      </c>
      <c r="I16" s="40" t="s">
        <v>48</v>
      </c>
      <c r="K16" s="37"/>
      <c r="L16" s="37"/>
      <c r="M16" s="37"/>
    </row>
    <row r="17" spans="1:13" ht="16.5">
      <c r="A17" s="38">
        <v>3</v>
      </c>
      <c r="B17" s="38">
        <f>IF(A17=0,B16,-834+SUM($A$1:A17))</f>
        <v>-774.2</v>
      </c>
      <c r="D17" s="38">
        <v>31</v>
      </c>
      <c r="E17" s="27">
        <v>5</v>
      </c>
      <c r="F17" s="28">
        <f t="shared" si="0"/>
        <v>-115</v>
      </c>
      <c r="G17" s="36">
        <v>0.020833333333333332</v>
      </c>
      <c r="H17" s="27" t="s">
        <v>49</v>
      </c>
      <c r="I17" s="40" t="s">
        <v>50</v>
      </c>
      <c r="K17" s="37"/>
      <c r="L17" s="37"/>
      <c r="M17" s="37"/>
    </row>
    <row r="18" spans="1:13" ht="16.5">
      <c r="A18" s="38">
        <v>0</v>
      </c>
      <c r="B18" s="38">
        <f>IF(A18=0,B17,-834+SUM($A$1:A18))</f>
        <v>-774.2</v>
      </c>
      <c r="C18" s="31">
        <v>3</v>
      </c>
      <c r="D18" s="38">
        <v>0</v>
      </c>
      <c r="E18" s="27">
        <v>5</v>
      </c>
      <c r="F18" s="28">
        <f t="shared" si="0"/>
        <v>0</v>
      </c>
      <c r="G18" s="36">
        <v>0</v>
      </c>
      <c r="H18" s="27" t="s">
        <v>49</v>
      </c>
      <c r="I18" s="40" t="s">
        <v>51</v>
      </c>
      <c r="K18" s="37"/>
      <c r="L18" s="37"/>
      <c r="M18" s="37"/>
    </row>
    <row r="19" spans="1:13" ht="41.25">
      <c r="A19" s="38">
        <v>4</v>
      </c>
      <c r="B19" s="38">
        <f>IF(A19=0,B18,-834+SUM($A$1:A19))</f>
        <v>-770.2</v>
      </c>
      <c r="D19" s="38">
        <v>4</v>
      </c>
      <c r="E19" s="27">
        <v>180</v>
      </c>
      <c r="F19" s="28">
        <f t="shared" si="0"/>
        <v>175</v>
      </c>
      <c r="G19" s="36">
        <v>0.041666666666666664</v>
      </c>
      <c r="H19" s="27" t="s">
        <v>52</v>
      </c>
      <c r="I19" s="40" t="s">
        <v>0</v>
      </c>
      <c r="K19" s="37"/>
      <c r="L19" s="37"/>
      <c r="M19" s="37"/>
    </row>
    <row r="20" spans="1:13" ht="41.25">
      <c r="A20" s="38">
        <v>5</v>
      </c>
      <c r="B20" s="38">
        <f>IF(A20=0,B19,-834+SUM($A$1:A20))</f>
        <v>-765.2</v>
      </c>
      <c r="D20" s="38">
        <v>9</v>
      </c>
      <c r="E20" s="27">
        <v>0</v>
      </c>
      <c r="F20" s="28">
        <f t="shared" si="0"/>
        <v>-180</v>
      </c>
      <c r="G20" s="36">
        <v>0.041666666666666664</v>
      </c>
      <c r="H20" s="27" t="s">
        <v>53</v>
      </c>
      <c r="I20" s="40" t="s">
        <v>54</v>
      </c>
      <c r="K20" s="37"/>
      <c r="L20" s="37"/>
      <c r="M20" s="37"/>
    </row>
    <row r="21" spans="1:13" ht="18">
      <c r="A21" s="38">
        <v>6</v>
      </c>
      <c r="B21" s="38">
        <f>IF(A21=0,B20,-834+SUM($A$1:A21))</f>
        <v>-759.2</v>
      </c>
      <c r="D21" s="38">
        <v>15</v>
      </c>
      <c r="E21" s="27">
        <v>200</v>
      </c>
      <c r="F21" s="28">
        <f t="shared" si="0"/>
        <v>200</v>
      </c>
      <c r="G21" s="36">
        <v>0.0625</v>
      </c>
      <c r="H21" s="27" t="s">
        <v>55</v>
      </c>
      <c r="I21" s="40" t="s">
        <v>56</v>
      </c>
      <c r="K21" s="37"/>
      <c r="L21" s="37"/>
      <c r="M21" s="37"/>
    </row>
    <row r="22" spans="1:13" ht="24.75">
      <c r="A22" s="38">
        <v>4</v>
      </c>
      <c r="B22" s="38">
        <f>IF(A22=0,B21,-834+SUM($A$1:A22))</f>
        <v>-755.2</v>
      </c>
      <c r="D22" s="38">
        <v>19</v>
      </c>
      <c r="E22" s="27">
        <v>0</v>
      </c>
      <c r="F22" s="28">
        <f t="shared" si="0"/>
        <v>-200</v>
      </c>
      <c r="G22" s="36">
        <v>0.027777777777777776</v>
      </c>
      <c r="H22" s="27" t="s">
        <v>57</v>
      </c>
      <c r="I22" s="40" t="s">
        <v>58</v>
      </c>
      <c r="K22" s="37"/>
      <c r="L22" s="37"/>
      <c r="M22" s="37"/>
    </row>
    <row r="23" spans="1:13" ht="41.25">
      <c r="A23" s="38">
        <v>4</v>
      </c>
      <c r="B23" s="38">
        <f>IF(A23=0,B22,-834+SUM($A$1:A23))</f>
        <v>-751.2</v>
      </c>
      <c r="D23" s="38">
        <v>23</v>
      </c>
      <c r="E23" s="27">
        <v>230</v>
      </c>
      <c r="F23" s="28">
        <f t="shared" si="0"/>
        <v>230</v>
      </c>
      <c r="G23" s="36">
        <v>0.041666666666666664</v>
      </c>
      <c r="H23" s="27" t="s">
        <v>59</v>
      </c>
      <c r="I23" s="40" t="s">
        <v>60</v>
      </c>
      <c r="K23" s="37"/>
      <c r="L23" s="37"/>
      <c r="M23" s="37"/>
    </row>
    <row r="24" spans="1:13" ht="24.75">
      <c r="A24" s="38">
        <v>6</v>
      </c>
      <c r="B24" s="38">
        <f>IF(A24=0,B23,-834+SUM($A$1:A24))</f>
        <v>-745.2</v>
      </c>
      <c r="D24" s="38">
        <v>29</v>
      </c>
      <c r="E24" s="27">
        <v>200</v>
      </c>
      <c r="F24" s="28">
        <f t="shared" si="0"/>
        <v>-30</v>
      </c>
      <c r="G24" s="36">
        <v>0.06944444444444443</v>
      </c>
      <c r="H24" s="27" t="s">
        <v>61</v>
      </c>
      <c r="I24" s="40" t="s">
        <v>1</v>
      </c>
      <c r="K24" s="37"/>
      <c r="L24" s="37"/>
      <c r="M24" s="37"/>
    </row>
    <row r="25" spans="1:13" ht="16.5">
      <c r="A25" s="38">
        <v>5</v>
      </c>
      <c r="B25" s="38">
        <f>IF(A25=0,B24,-834+SUM($A$1:A25))</f>
        <v>-740.2</v>
      </c>
      <c r="D25" s="38">
        <v>34</v>
      </c>
      <c r="E25" s="27">
        <v>320</v>
      </c>
      <c r="F25" s="28">
        <f t="shared" si="0"/>
        <v>120</v>
      </c>
      <c r="G25" s="36">
        <v>0.04861111111111111</v>
      </c>
      <c r="H25" s="27" t="s">
        <v>62</v>
      </c>
      <c r="I25" s="40" t="s">
        <v>63</v>
      </c>
      <c r="K25" s="37"/>
      <c r="L25" s="37"/>
      <c r="M25" s="37"/>
    </row>
    <row r="26" spans="1:13" ht="24.75">
      <c r="A26" s="38">
        <v>4</v>
      </c>
      <c r="B26" s="38">
        <f>IF(A26=0,B25,-834+SUM($A$1:A26))</f>
        <v>-736.2</v>
      </c>
      <c r="D26" s="38">
        <v>38</v>
      </c>
      <c r="E26" s="27">
        <v>70</v>
      </c>
      <c r="F26" s="28">
        <f t="shared" si="0"/>
        <v>-250</v>
      </c>
      <c r="G26" s="36">
        <v>0.034722222222222224</v>
      </c>
      <c r="H26" s="27" t="s">
        <v>532</v>
      </c>
      <c r="I26" s="40" t="s">
        <v>2</v>
      </c>
      <c r="K26" s="37"/>
      <c r="L26" s="37"/>
      <c r="M26" s="37"/>
    </row>
    <row r="27" spans="1:13" ht="16.5">
      <c r="A27" s="38">
        <v>5</v>
      </c>
      <c r="B27" s="38">
        <f>IF(A27=0,B26,-834+SUM($A$1:A27))</f>
        <v>-731.2</v>
      </c>
      <c r="D27" s="38">
        <v>43</v>
      </c>
      <c r="E27" s="27">
        <v>85</v>
      </c>
      <c r="F27" s="28">
        <f t="shared" si="0"/>
        <v>15</v>
      </c>
      <c r="G27" s="36">
        <v>0.041666666666666664</v>
      </c>
      <c r="H27" s="27" t="s">
        <v>64</v>
      </c>
      <c r="I27" s="40" t="s">
        <v>65</v>
      </c>
      <c r="K27" s="37"/>
      <c r="L27" s="37"/>
      <c r="M27" s="37"/>
    </row>
    <row r="28" spans="1:13" ht="9">
      <c r="A28" s="38">
        <v>5</v>
      </c>
      <c r="B28" s="38">
        <f>IF(A28=0,B27,-834+SUM($A$1:A28))</f>
        <v>-726.2</v>
      </c>
      <c r="D28" s="38">
        <v>48</v>
      </c>
      <c r="E28" s="27">
        <v>180</v>
      </c>
      <c r="F28" s="28">
        <f t="shared" si="0"/>
        <v>95</v>
      </c>
      <c r="G28" s="36">
        <v>0.04861111111111111</v>
      </c>
      <c r="H28" s="27" t="s">
        <v>66</v>
      </c>
      <c r="I28" s="40" t="s">
        <v>67</v>
      </c>
      <c r="K28" s="37"/>
      <c r="L28" s="37"/>
      <c r="M28" s="37"/>
    </row>
    <row r="29" spans="1:13" ht="18">
      <c r="A29" s="38">
        <v>2</v>
      </c>
      <c r="B29" s="38">
        <f>IF(A29=0,B28,-834+SUM($A$1:A29))</f>
        <v>-724.2</v>
      </c>
      <c r="D29" s="38">
        <v>50</v>
      </c>
      <c r="E29" s="27">
        <v>307</v>
      </c>
      <c r="F29" s="28">
        <f t="shared" si="0"/>
        <v>127</v>
      </c>
      <c r="G29" s="36">
        <v>0.020833333333333332</v>
      </c>
      <c r="H29" s="27" t="s">
        <v>68</v>
      </c>
      <c r="I29" s="40" t="s">
        <v>69</v>
      </c>
      <c r="K29" s="37"/>
      <c r="L29" s="37"/>
      <c r="M29" s="37"/>
    </row>
    <row r="30" spans="1:13" ht="57.75">
      <c r="A30" s="38">
        <v>0</v>
      </c>
      <c r="B30" s="38">
        <f>IF(A30=0,B29,-834+SUM($A$1:A30))</f>
        <v>-724.2</v>
      </c>
      <c r="C30" s="31">
        <v>4</v>
      </c>
      <c r="D30" s="38">
        <v>0</v>
      </c>
      <c r="E30" s="27">
        <v>310</v>
      </c>
      <c r="F30" s="28">
        <f t="shared" si="0"/>
        <v>3</v>
      </c>
      <c r="G30" s="36">
        <v>0</v>
      </c>
      <c r="H30" s="27" t="s">
        <v>68</v>
      </c>
      <c r="I30" s="40" t="s">
        <v>70</v>
      </c>
      <c r="K30" s="37"/>
      <c r="L30" s="37"/>
      <c r="M30" s="37"/>
    </row>
    <row r="31" spans="1:13" ht="33">
      <c r="A31" s="38">
        <v>5</v>
      </c>
      <c r="B31" s="38">
        <f>IF(A31=0,B30,-834+SUM($A$1:A31))</f>
        <v>-719.2</v>
      </c>
      <c r="D31" s="38">
        <v>5</v>
      </c>
      <c r="E31" s="27">
        <v>200</v>
      </c>
      <c r="F31" s="28">
        <f t="shared" si="0"/>
        <v>-110</v>
      </c>
      <c r="G31" s="36">
        <v>0.05555555555555555</v>
      </c>
      <c r="H31" s="27" t="s">
        <v>71</v>
      </c>
      <c r="I31" s="40" t="s">
        <v>72</v>
      </c>
      <c r="K31" s="37"/>
      <c r="L31" s="37"/>
      <c r="M31" s="37"/>
    </row>
    <row r="32" spans="1:13" ht="24.75">
      <c r="A32" s="38">
        <v>5</v>
      </c>
      <c r="B32" s="38">
        <f>IF(A32=0,B31,-834+SUM($A$1:A32))</f>
        <v>-714.2</v>
      </c>
      <c r="D32" s="38">
        <v>10</v>
      </c>
      <c r="E32" s="27">
        <v>150</v>
      </c>
      <c r="F32" s="28">
        <f t="shared" si="0"/>
        <v>-50</v>
      </c>
      <c r="G32" s="36">
        <v>0.05555555555555555</v>
      </c>
      <c r="H32" s="27" t="s">
        <v>73</v>
      </c>
      <c r="I32" s="40" t="s">
        <v>74</v>
      </c>
      <c r="K32" s="37"/>
      <c r="L32" s="37"/>
      <c r="M32" s="37"/>
    </row>
    <row r="33" spans="1:13" ht="24.75">
      <c r="A33" s="38">
        <v>9.5</v>
      </c>
      <c r="B33" s="38">
        <f>IF(A33=0,B32,-834+SUM($A$1:A33))</f>
        <v>-704.7</v>
      </c>
      <c r="D33" s="38">
        <v>19.5</v>
      </c>
      <c r="E33" s="27">
        <v>20</v>
      </c>
      <c r="F33" s="28">
        <f t="shared" si="0"/>
        <v>-130</v>
      </c>
      <c r="G33" s="36">
        <v>0.10416666666666667</v>
      </c>
      <c r="H33" s="27" t="s">
        <v>75</v>
      </c>
      <c r="I33" s="40" t="s">
        <v>76</v>
      </c>
      <c r="K33" s="37"/>
      <c r="L33" s="37"/>
      <c r="M33" s="37"/>
    </row>
    <row r="34" spans="1:13" ht="16.5">
      <c r="A34" s="38">
        <v>5</v>
      </c>
      <c r="B34" s="38">
        <f>IF(A34=0,B33,-834+SUM($A$1:A34))</f>
        <v>-699.7</v>
      </c>
      <c r="D34" s="38">
        <v>24.5</v>
      </c>
      <c r="E34" s="27">
        <v>25</v>
      </c>
      <c r="F34" s="28">
        <f t="shared" si="0"/>
        <v>5</v>
      </c>
      <c r="G34" s="36">
        <v>0.04861111111111111</v>
      </c>
      <c r="H34" s="27" t="s">
        <v>77</v>
      </c>
      <c r="I34" s="40" t="s">
        <v>78</v>
      </c>
      <c r="K34" s="37"/>
      <c r="L34" s="37"/>
      <c r="M34" s="37"/>
    </row>
    <row r="35" spans="1:13" ht="18">
      <c r="A35" s="38">
        <v>5</v>
      </c>
      <c r="B35" s="38">
        <f>IF(A35=0,B34,-834+SUM($A$1:A35))</f>
        <v>-694.7</v>
      </c>
      <c r="D35" s="38">
        <v>29.5</v>
      </c>
      <c r="E35" s="27">
        <v>250</v>
      </c>
      <c r="F35" s="28">
        <f t="shared" si="0"/>
        <v>225</v>
      </c>
      <c r="G35" s="36">
        <v>0.0625</v>
      </c>
      <c r="H35" s="27" t="s">
        <v>79</v>
      </c>
      <c r="I35" s="40" t="s">
        <v>80</v>
      </c>
      <c r="K35" s="37"/>
      <c r="L35" s="37"/>
      <c r="M35" s="37"/>
    </row>
    <row r="36" spans="1:13" ht="9">
      <c r="A36" s="38">
        <v>4.5</v>
      </c>
      <c r="B36" s="38">
        <f>IF(A36=0,B35,-834+SUM($A$1:A36))</f>
        <v>-690.2</v>
      </c>
      <c r="D36" s="38">
        <v>34</v>
      </c>
      <c r="E36" s="27">
        <v>120</v>
      </c>
      <c r="F36" s="28">
        <f t="shared" si="0"/>
        <v>-130</v>
      </c>
      <c r="G36" s="36">
        <v>0.041666666666666664</v>
      </c>
      <c r="H36" s="27" t="s">
        <v>81</v>
      </c>
      <c r="K36" s="37"/>
      <c r="L36" s="37"/>
      <c r="M36" s="37"/>
    </row>
    <row r="37" spans="1:13" ht="18">
      <c r="A37" s="38">
        <v>0</v>
      </c>
      <c r="B37" s="38">
        <f>IF(A37=0,B36,-834+SUM($A$1:A37))</f>
        <v>-690.2</v>
      </c>
      <c r="C37" s="31">
        <v>5</v>
      </c>
      <c r="D37" s="38">
        <v>0</v>
      </c>
      <c r="E37" s="27">
        <v>120</v>
      </c>
      <c r="F37" s="28">
        <f t="shared" si="0"/>
        <v>0</v>
      </c>
      <c r="G37" s="36">
        <v>0</v>
      </c>
      <c r="H37" s="27" t="s">
        <v>82</v>
      </c>
      <c r="I37" s="40" t="s">
        <v>83</v>
      </c>
      <c r="K37" s="37"/>
      <c r="L37" s="37"/>
      <c r="M37" s="37"/>
    </row>
    <row r="38" spans="1:13" ht="18">
      <c r="A38" s="38">
        <v>2.5</v>
      </c>
      <c r="B38" s="38">
        <f>IF(A38=0,B37,-834+SUM($A$1:A38))</f>
        <v>-687.7</v>
      </c>
      <c r="D38" s="38">
        <v>2.5</v>
      </c>
      <c r="E38" s="27">
        <v>170</v>
      </c>
      <c r="F38" s="28">
        <f t="shared" si="0"/>
        <v>50</v>
      </c>
      <c r="G38" s="36">
        <v>0.027777777777777776</v>
      </c>
      <c r="H38" s="27" t="s">
        <v>84</v>
      </c>
      <c r="I38" s="40" t="s">
        <v>85</v>
      </c>
      <c r="K38" s="37"/>
      <c r="L38" s="37"/>
      <c r="M38" s="37"/>
    </row>
    <row r="39" spans="1:13" ht="16.5">
      <c r="A39" s="38">
        <v>4.5</v>
      </c>
      <c r="B39" s="38">
        <f>IF(A39=0,B38,-834+SUM($A$1:A39))</f>
        <v>-683.2</v>
      </c>
      <c r="D39" s="38">
        <v>7</v>
      </c>
      <c r="E39" s="27">
        <v>90</v>
      </c>
      <c r="F39" s="28">
        <f t="shared" si="0"/>
        <v>-80</v>
      </c>
      <c r="G39" s="36">
        <v>0.041666666666666664</v>
      </c>
      <c r="H39" s="27" t="s">
        <v>86</v>
      </c>
      <c r="I39" s="40" t="s">
        <v>87</v>
      </c>
      <c r="K39" s="37"/>
      <c r="L39" s="37"/>
      <c r="M39" s="37"/>
    </row>
    <row r="40" spans="1:13" ht="9">
      <c r="A40" s="38">
        <v>1.5</v>
      </c>
      <c r="B40" s="38">
        <f>IF(A40=0,B39,-834+SUM($A$1:A40))</f>
        <v>-681.7</v>
      </c>
      <c r="D40" s="38">
        <v>8.5</v>
      </c>
      <c r="E40" s="27">
        <v>75</v>
      </c>
      <c r="F40" s="28">
        <f t="shared" si="0"/>
        <v>-15</v>
      </c>
      <c r="G40" s="36">
        <v>0.020833333333333332</v>
      </c>
      <c r="H40" s="27" t="s">
        <v>88</v>
      </c>
      <c r="I40" s="40" t="s">
        <v>89</v>
      </c>
      <c r="K40" s="37"/>
      <c r="L40" s="37"/>
      <c r="M40" s="37"/>
    </row>
    <row r="41" spans="1:13" ht="16.5">
      <c r="A41" s="38">
        <v>3.5</v>
      </c>
      <c r="B41" s="38">
        <f>IF(A41=0,B40,-834+SUM($A$1:A41))</f>
        <v>-678.2</v>
      </c>
      <c r="D41" s="38">
        <v>12</v>
      </c>
      <c r="E41" s="27">
        <v>65</v>
      </c>
      <c r="F41" s="28">
        <f t="shared" si="0"/>
        <v>-10</v>
      </c>
      <c r="G41" s="36">
        <v>0.034722222222222224</v>
      </c>
      <c r="H41" s="27" t="s">
        <v>90</v>
      </c>
      <c r="I41" s="40" t="s">
        <v>91</v>
      </c>
      <c r="K41" s="37"/>
      <c r="L41" s="37"/>
      <c r="M41" s="37"/>
    </row>
    <row r="42" spans="1:13" ht="24.75">
      <c r="A42" s="38">
        <v>5.1</v>
      </c>
      <c r="B42" s="38">
        <f>IF(A42=0,B41,-834+SUM($A$1:A42))</f>
        <v>-673.1</v>
      </c>
      <c r="D42" s="38">
        <v>0.7090277777777777</v>
      </c>
      <c r="E42" s="27">
        <v>400</v>
      </c>
      <c r="F42" s="28">
        <f t="shared" si="0"/>
        <v>335</v>
      </c>
      <c r="G42" s="36">
        <v>0.06597222222222222</v>
      </c>
      <c r="H42" s="27" t="s">
        <v>92</v>
      </c>
      <c r="I42" s="40" t="s">
        <v>93</v>
      </c>
      <c r="K42" s="37"/>
      <c r="L42" s="37"/>
      <c r="M42" s="37"/>
    </row>
    <row r="43" spans="1:13" ht="24.75">
      <c r="A43" s="38">
        <v>4.9</v>
      </c>
      <c r="B43" s="38">
        <f>IF(A43=0,B42,-834+SUM($A$1:A43))</f>
        <v>-668.2</v>
      </c>
      <c r="D43" s="38">
        <v>22</v>
      </c>
      <c r="E43" s="27">
        <v>290</v>
      </c>
      <c r="F43" s="28">
        <f t="shared" si="0"/>
        <v>-110</v>
      </c>
      <c r="G43" s="36">
        <v>0.04861111111111111</v>
      </c>
      <c r="H43" s="27" t="s">
        <v>94</v>
      </c>
      <c r="I43" s="40" t="s">
        <v>95</v>
      </c>
      <c r="K43" s="37"/>
      <c r="L43" s="37"/>
      <c r="M43" s="37"/>
    </row>
    <row r="44" spans="1:13" ht="24.75">
      <c r="A44" s="38">
        <v>2</v>
      </c>
      <c r="B44" s="38">
        <f>IF(A44=0,B43,-834+SUM($A$1:A44))</f>
        <v>-666.2</v>
      </c>
      <c r="D44" s="38">
        <v>24</v>
      </c>
      <c r="E44" s="27">
        <v>20</v>
      </c>
      <c r="F44" s="28">
        <f t="shared" si="0"/>
        <v>-270</v>
      </c>
      <c r="G44" s="36">
        <v>0.020833333333333332</v>
      </c>
      <c r="H44" s="27" t="s">
        <v>96</v>
      </c>
      <c r="I44" s="40" t="s">
        <v>97</v>
      </c>
      <c r="K44" s="37"/>
      <c r="L44" s="37"/>
      <c r="M44" s="37"/>
    </row>
    <row r="45" spans="1:13" ht="82.5">
      <c r="A45" s="38">
        <v>0</v>
      </c>
      <c r="B45" s="38">
        <f>IF(A45=0,B44,-834+SUM($A$1:A45))</f>
        <v>-666.2</v>
      </c>
      <c r="C45" s="31">
        <v>6</v>
      </c>
      <c r="D45" s="38">
        <v>0</v>
      </c>
      <c r="E45" s="27">
        <v>20</v>
      </c>
      <c r="F45" s="28">
        <f t="shared" si="0"/>
        <v>0</v>
      </c>
      <c r="G45" s="36">
        <v>0</v>
      </c>
      <c r="H45" s="27" t="s">
        <v>96</v>
      </c>
      <c r="I45" s="40" t="s">
        <v>98</v>
      </c>
      <c r="K45" s="37"/>
      <c r="L45" s="37"/>
      <c r="M45" s="37"/>
    </row>
    <row r="46" spans="1:13" ht="74.25">
      <c r="A46" s="38">
        <v>13</v>
      </c>
      <c r="B46" s="38">
        <f>IF(A46=0,B45,-834+SUM($A$1:A46))</f>
        <v>-653.2</v>
      </c>
      <c r="D46" s="38">
        <v>13</v>
      </c>
      <c r="E46" s="27">
        <v>100</v>
      </c>
      <c r="F46" s="28">
        <f t="shared" si="0"/>
        <v>80</v>
      </c>
      <c r="G46" s="36">
        <v>0.16666666666666666</v>
      </c>
      <c r="H46" s="27" t="s">
        <v>99</v>
      </c>
      <c r="I46" s="40" t="s">
        <v>100</v>
      </c>
      <c r="K46" s="37"/>
      <c r="L46" s="37"/>
      <c r="M46" s="37"/>
    </row>
    <row r="47" spans="1:13" ht="49.5">
      <c r="A47" s="38">
        <v>0.2534722222222222</v>
      </c>
      <c r="B47" s="38">
        <f>IF(A47=0,B46,-834+SUM($A$1:A47))</f>
        <v>-652.9465277777778</v>
      </c>
      <c r="D47" s="38">
        <v>19.5</v>
      </c>
      <c r="E47" s="27">
        <v>10</v>
      </c>
      <c r="F47" s="28">
        <f t="shared" si="0"/>
        <v>-90</v>
      </c>
      <c r="G47" s="36">
        <v>0.0763888888888889</v>
      </c>
      <c r="H47" s="27" t="s">
        <v>101</v>
      </c>
      <c r="I47" s="40" t="s">
        <v>102</v>
      </c>
      <c r="K47" s="37"/>
      <c r="L47" s="37"/>
      <c r="M47" s="37"/>
    </row>
    <row r="48" spans="1:13" ht="57.75">
      <c r="A48" s="38">
        <v>11</v>
      </c>
      <c r="B48" s="38">
        <f>IF(A48=0,B47,-834+SUM($A$1:A48))</f>
        <v>-641.9465277777778</v>
      </c>
      <c r="D48" s="38">
        <v>30.5</v>
      </c>
      <c r="E48" s="27">
        <v>0</v>
      </c>
      <c r="F48" s="28">
        <f t="shared" si="0"/>
        <v>-10</v>
      </c>
      <c r="G48" s="36">
        <v>0.125</v>
      </c>
      <c r="H48" s="27" t="s">
        <v>103</v>
      </c>
      <c r="I48" s="40" t="s">
        <v>723</v>
      </c>
      <c r="K48" s="37"/>
      <c r="L48" s="37"/>
      <c r="M48" s="37"/>
    </row>
    <row r="49" spans="1:13" ht="16.5">
      <c r="A49" s="38">
        <v>9.5</v>
      </c>
      <c r="B49" s="38">
        <f>IF(A49=0,B48,-834+SUM($A$1:A49))</f>
        <v>-632.4465277777778</v>
      </c>
      <c r="D49" s="38">
        <v>40</v>
      </c>
      <c r="E49" s="27">
        <v>80</v>
      </c>
      <c r="F49" s="28">
        <f t="shared" si="0"/>
        <v>80</v>
      </c>
      <c r="G49" s="36">
        <v>0.09722222222222222</v>
      </c>
      <c r="H49" s="27" t="s">
        <v>724</v>
      </c>
      <c r="I49" s="40" t="s">
        <v>725</v>
      </c>
      <c r="K49" s="37"/>
      <c r="L49" s="37"/>
      <c r="M49" s="37"/>
    </row>
    <row r="50" spans="1:13" ht="41.25">
      <c r="A50" s="38">
        <v>0</v>
      </c>
      <c r="B50" s="38">
        <f>IF(A50=0,B49,-834+SUM($A$1:A50))</f>
        <v>-632.4465277777778</v>
      </c>
      <c r="C50" s="31">
        <v>7</v>
      </c>
      <c r="D50" s="38">
        <v>0</v>
      </c>
      <c r="E50" s="27">
        <v>20</v>
      </c>
      <c r="F50" s="28">
        <f t="shared" si="0"/>
        <v>-60</v>
      </c>
      <c r="G50" s="36">
        <v>0</v>
      </c>
      <c r="H50" s="27" t="s">
        <v>724</v>
      </c>
      <c r="I50" s="40" t="s">
        <v>726</v>
      </c>
      <c r="K50" s="37"/>
      <c r="L50" s="37"/>
      <c r="M50" s="37"/>
    </row>
    <row r="51" spans="1:13" ht="24.75">
      <c r="A51" s="38">
        <v>7</v>
      </c>
      <c r="B51" s="38">
        <f>IF(A51=0,B50,-834+SUM($A$1:A51))</f>
        <v>-625.4465277777778</v>
      </c>
      <c r="D51" s="38">
        <v>7</v>
      </c>
      <c r="E51" s="27">
        <v>0</v>
      </c>
      <c r="F51" s="28">
        <f t="shared" si="0"/>
        <v>-20</v>
      </c>
      <c r="G51" s="36">
        <v>0.08333333333333333</v>
      </c>
      <c r="H51" s="27" t="s">
        <v>727</v>
      </c>
      <c r="I51" s="40" t="s">
        <v>728</v>
      </c>
      <c r="K51" s="37"/>
      <c r="L51" s="37"/>
      <c r="M51" s="37"/>
    </row>
    <row r="52" spans="1:13" ht="41.25">
      <c r="A52" s="38">
        <v>8</v>
      </c>
      <c r="B52" s="38">
        <f>IF(A52=0,B51,-834+SUM($A$1:A52))</f>
        <v>-617.4465277777778</v>
      </c>
      <c r="D52" s="38">
        <v>15</v>
      </c>
      <c r="E52" s="27">
        <v>5</v>
      </c>
      <c r="F52" s="28">
        <f t="shared" si="0"/>
        <v>5</v>
      </c>
      <c r="G52" s="36">
        <v>0.08333333333333333</v>
      </c>
      <c r="H52" s="27" t="s">
        <v>729</v>
      </c>
      <c r="I52" s="40" t="s">
        <v>730</v>
      </c>
      <c r="K52" s="37"/>
      <c r="L52" s="37"/>
      <c r="M52" s="37"/>
    </row>
    <row r="53" spans="1:13" ht="18">
      <c r="A53" s="38">
        <v>7</v>
      </c>
      <c r="B53" s="38">
        <f>IF(A53=0,B52,-834+SUM($A$1:A53))</f>
        <v>-610.4465277777778</v>
      </c>
      <c r="D53" s="38">
        <v>22</v>
      </c>
      <c r="E53" s="28">
        <v>100</v>
      </c>
      <c r="F53" s="28">
        <f t="shared" si="0"/>
        <v>95</v>
      </c>
      <c r="G53" s="36">
        <v>0.09722222222222222</v>
      </c>
      <c r="H53" s="27" t="s">
        <v>731</v>
      </c>
      <c r="I53" s="40" t="s">
        <v>732</v>
      </c>
      <c r="K53" s="37"/>
      <c r="L53" s="37"/>
      <c r="M53" s="37"/>
    </row>
    <row r="54" spans="1:13" ht="16.5">
      <c r="A54" s="38">
        <v>4</v>
      </c>
      <c r="B54" s="38">
        <f>IF(A54=0,B53,-834+SUM($A$1:A54))</f>
        <v>-606.4465277777778</v>
      </c>
      <c r="D54" s="38">
        <v>26</v>
      </c>
      <c r="E54" s="29">
        <v>30</v>
      </c>
      <c r="F54" s="28">
        <f t="shared" si="0"/>
        <v>-70</v>
      </c>
      <c r="G54" s="36">
        <v>0.041666666666666664</v>
      </c>
      <c r="H54" s="29" t="s">
        <v>733</v>
      </c>
      <c r="I54" s="41" t="s">
        <v>734</v>
      </c>
      <c r="K54" s="37"/>
      <c r="L54" s="37"/>
      <c r="M54" s="37"/>
    </row>
    <row r="55" spans="1:13" ht="16.5">
      <c r="A55" s="38">
        <v>5</v>
      </c>
      <c r="B55" s="38">
        <f>IF(A55=0,B54,-834+SUM($A$1:A55))</f>
        <v>-601.4465277777778</v>
      </c>
      <c r="D55" s="38">
        <v>31</v>
      </c>
      <c r="E55" s="29">
        <v>0</v>
      </c>
      <c r="F55" s="28">
        <f t="shared" si="0"/>
        <v>-30</v>
      </c>
      <c r="G55" s="36">
        <v>0.05555555555555555</v>
      </c>
      <c r="H55" s="29" t="s">
        <v>735</v>
      </c>
      <c r="I55" s="41" t="s">
        <v>736</v>
      </c>
      <c r="K55" s="37"/>
      <c r="L55" s="37"/>
      <c r="M55" s="37"/>
    </row>
    <row r="56" spans="1:13" ht="9">
      <c r="A56" s="38">
        <v>6</v>
      </c>
      <c r="B56" s="38">
        <f>IF(A56=0,B55,-834+SUM($A$1:A56))</f>
        <v>-595.4465277777778</v>
      </c>
      <c r="D56" s="38">
        <v>37</v>
      </c>
      <c r="E56" s="29">
        <v>0</v>
      </c>
      <c r="F56" s="28">
        <f t="shared" si="0"/>
        <v>0</v>
      </c>
      <c r="G56" s="36">
        <v>0.0625</v>
      </c>
      <c r="H56" s="29" t="s">
        <v>737</v>
      </c>
      <c r="I56" s="41" t="s">
        <v>738</v>
      </c>
      <c r="K56" s="37"/>
      <c r="L56" s="37"/>
      <c r="M56" s="37"/>
    </row>
    <row r="57" spans="1:13" ht="9">
      <c r="A57" s="38">
        <v>0</v>
      </c>
      <c r="B57" s="38">
        <f>IF(A57=0,B56,-834+SUM($A$1:A57))</f>
        <v>-595.4465277777778</v>
      </c>
      <c r="C57" s="31">
        <v>8</v>
      </c>
      <c r="D57" s="38">
        <v>0</v>
      </c>
      <c r="E57" s="29">
        <v>5</v>
      </c>
      <c r="F57" s="28">
        <f t="shared" si="0"/>
        <v>5</v>
      </c>
      <c r="G57" s="36">
        <v>0</v>
      </c>
      <c r="H57" s="29" t="s">
        <v>737</v>
      </c>
      <c r="I57" s="41" t="s">
        <v>739</v>
      </c>
      <c r="K57" s="37"/>
      <c r="L57" s="37"/>
      <c r="M57" s="37"/>
    </row>
    <row r="58" spans="1:13" ht="9">
      <c r="A58" s="38">
        <v>3.5</v>
      </c>
      <c r="B58" s="38">
        <f>IF(A58=0,B57,-834+SUM($A$1:A58))</f>
        <v>-591.9465277777778</v>
      </c>
      <c r="D58" s="38">
        <v>3.5</v>
      </c>
      <c r="E58" s="29">
        <v>20</v>
      </c>
      <c r="F58" s="28">
        <f t="shared" si="0"/>
        <v>15</v>
      </c>
      <c r="G58" s="36">
        <v>0.041666666666666664</v>
      </c>
      <c r="H58" s="29" t="s">
        <v>740</v>
      </c>
      <c r="I58" s="41" t="s">
        <v>741</v>
      </c>
      <c r="K58" s="37"/>
      <c r="L58" s="37"/>
      <c r="M58" s="37"/>
    </row>
    <row r="59" spans="1:13" ht="9">
      <c r="A59" s="38">
        <v>7</v>
      </c>
      <c r="B59" s="38">
        <f>IF(A59=0,B58,-834+SUM($A$1:A59))</f>
        <v>-584.9465277777778</v>
      </c>
      <c r="D59" s="38">
        <v>10.5</v>
      </c>
      <c r="E59" s="29">
        <v>50</v>
      </c>
      <c r="F59" s="28">
        <f t="shared" si="0"/>
        <v>30</v>
      </c>
      <c r="G59" s="36">
        <v>0.0763888888888889</v>
      </c>
      <c r="H59" s="29" t="s">
        <v>742</v>
      </c>
      <c r="I59" s="41" t="s">
        <v>743</v>
      </c>
      <c r="K59" s="37"/>
      <c r="L59" s="37"/>
      <c r="M59" s="37"/>
    </row>
    <row r="60" spans="1:13" ht="9">
      <c r="A60" s="38">
        <v>4</v>
      </c>
      <c r="B60" s="38">
        <f>IF(A60=0,B59,-834+SUM($A$1:A60))</f>
        <v>-580.9465277777778</v>
      </c>
      <c r="D60" s="38">
        <v>14.5</v>
      </c>
      <c r="E60" s="29">
        <v>70</v>
      </c>
      <c r="F60" s="28">
        <f t="shared" si="0"/>
        <v>20</v>
      </c>
      <c r="G60" s="36">
        <v>0.041666666666666664</v>
      </c>
      <c r="H60" s="29" t="s">
        <v>744</v>
      </c>
      <c r="I60" s="41" t="s">
        <v>745</v>
      </c>
      <c r="K60" s="37"/>
      <c r="L60" s="37"/>
      <c r="M60" s="37"/>
    </row>
    <row r="61" spans="1:13" ht="9">
      <c r="A61" s="38">
        <v>6</v>
      </c>
      <c r="B61" s="38">
        <f>IF(A61=0,B60,-834+SUM($A$1:A61))</f>
        <v>-574.9465277777778</v>
      </c>
      <c r="D61" s="38">
        <v>20.5</v>
      </c>
      <c r="E61" s="27">
        <v>50</v>
      </c>
      <c r="F61" s="28">
        <f t="shared" si="0"/>
        <v>-20</v>
      </c>
      <c r="G61" s="36">
        <v>0.0625</v>
      </c>
      <c r="H61" s="27" t="s">
        <v>746</v>
      </c>
      <c r="K61" s="37"/>
      <c r="L61" s="37"/>
      <c r="M61" s="37"/>
    </row>
    <row r="62" spans="1:13" ht="9">
      <c r="A62" s="38">
        <v>8</v>
      </c>
      <c r="B62" s="38">
        <f>IF(A62=0,B61,-834+SUM($A$1:A62))</f>
        <v>-566.9465277777778</v>
      </c>
      <c r="D62" s="38">
        <v>28.5</v>
      </c>
      <c r="E62" s="27">
        <v>5</v>
      </c>
      <c r="F62" s="28">
        <f t="shared" si="0"/>
        <v>-45</v>
      </c>
      <c r="G62" s="36">
        <v>0.08333333333333333</v>
      </c>
      <c r="H62" s="27" t="s">
        <v>747</v>
      </c>
      <c r="I62" s="40" t="s">
        <v>748</v>
      </c>
      <c r="K62" s="37"/>
      <c r="L62" s="37"/>
      <c r="M62" s="37"/>
    </row>
    <row r="63" spans="1:13" ht="16.5">
      <c r="A63" s="38">
        <v>0.5</v>
      </c>
      <c r="B63" s="38">
        <f>IF(A63=0,B62,-834+SUM($A$1:A63))</f>
        <v>-566.4465277777778</v>
      </c>
      <c r="D63" s="38">
        <v>29</v>
      </c>
      <c r="E63" s="27">
        <v>5</v>
      </c>
      <c r="F63" s="28">
        <f t="shared" si="0"/>
        <v>0</v>
      </c>
      <c r="G63" s="36">
        <v>0.020833333333333332</v>
      </c>
      <c r="H63" s="27" t="s">
        <v>749</v>
      </c>
      <c r="I63" s="40" t="s">
        <v>750</v>
      </c>
      <c r="K63" s="37"/>
      <c r="L63" s="37"/>
      <c r="M63" s="37"/>
    </row>
    <row r="64" spans="1:13" ht="24.75">
      <c r="A64" s="38">
        <v>0</v>
      </c>
      <c r="B64" s="38">
        <f>IF(A64=0,B63,-834+SUM($A$1:A64))</f>
        <v>-566.4465277777778</v>
      </c>
      <c r="C64" s="31">
        <v>9</v>
      </c>
      <c r="D64" s="38">
        <v>0</v>
      </c>
      <c r="E64" s="27">
        <v>5</v>
      </c>
      <c r="F64" s="28">
        <f t="shared" si="0"/>
        <v>0</v>
      </c>
      <c r="G64" s="36">
        <v>0</v>
      </c>
      <c r="H64" s="27" t="s">
        <v>749</v>
      </c>
      <c r="I64" s="40" t="s">
        <v>1000</v>
      </c>
      <c r="K64" s="37"/>
      <c r="L64" s="37"/>
      <c r="M64" s="37"/>
    </row>
    <row r="65" spans="1:13" ht="16.5">
      <c r="A65" s="38">
        <v>6.5</v>
      </c>
      <c r="B65" s="38">
        <f>IF(A65=0,B64,-834+SUM($A$1:A65))</f>
        <v>-559.9465277777778</v>
      </c>
      <c r="D65" s="38">
        <v>0.2534722222222222</v>
      </c>
      <c r="E65" s="27">
        <v>20</v>
      </c>
      <c r="F65" s="28">
        <f t="shared" si="0"/>
        <v>15</v>
      </c>
      <c r="G65" s="36">
        <v>0.05555555555555555</v>
      </c>
      <c r="H65" s="27" t="s">
        <v>1001</v>
      </c>
      <c r="I65" s="40" t="s">
        <v>1002</v>
      </c>
      <c r="K65" s="37"/>
      <c r="L65" s="37"/>
      <c r="M65" s="37"/>
    </row>
    <row r="66" spans="1:13" ht="18">
      <c r="A66" s="38">
        <v>4</v>
      </c>
      <c r="B66" s="38">
        <f>IF(A66=0,B65,-834+SUM($A$1:A66))</f>
        <v>-555.9465277777778</v>
      </c>
      <c r="D66" s="38">
        <v>10.5</v>
      </c>
      <c r="E66" s="27">
        <v>40</v>
      </c>
      <c r="F66" s="28">
        <f t="shared" si="0"/>
        <v>20</v>
      </c>
      <c r="G66" s="36">
        <v>0.041666666666666664</v>
      </c>
      <c r="H66" s="27" t="s">
        <v>1003</v>
      </c>
      <c r="I66" s="40" t="s">
        <v>1004</v>
      </c>
      <c r="K66" s="37"/>
      <c r="L66" s="37"/>
      <c r="M66" s="37"/>
    </row>
    <row r="67" spans="1:13" ht="33">
      <c r="A67" s="38">
        <v>5</v>
      </c>
      <c r="B67" s="38">
        <f>IF(A67=0,B66,-834+SUM($A$1:A67))</f>
        <v>-550.9465277777778</v>
      </c>
      <c r="D67" s="38">
        <v>15.5</v>
      </c>
      <c r="E67" s="27">
        <v>40</v>
      </c>
      <c r="F67" s="28">
        <f t="shared" si="0"/>
        <v>0</v>
      </c>
      <c r="G67" s="36">
        <v>0.0625</v>
      </c>
      <c r="H67" s="27" t="s">
        <v>1005</v>
      </c>
      <c r="I67" s="40" t="s">
        <v>1006</v>
      </c>
      <c r="K67" s="37"/>
      <c r="L67" s="37"/>
      <c r="M67" s="37"/>
    </row>
    <row r="68" spans="1:13" ht="33">
      <c r="A68" s="38">
        <v>6</v>
      </c>
      <c r="B68" s="38">
        <f>IF(A68=0,B67,-834+SUM($A$1:A68))</f>
        <v>-544.9465277777778</v>
      </c>
      <c r="D68" s="38">
        <v>21.5</v>
      </c>
      <c r="E68" s="27">
        <v>90</v>
      </c>
      <c r="F68" s="28">
        <f t="shared" si="0"/>
        <v>50</v>
      </c>
      <c r="G68" s="36">
        <v>0.0625</v>
      </c>
      <c r="H68" s="27" t="s">
        <v>1007</v>
      </c>
      <c r="I68" s="40" t="s">
        <v>1008</v>
      </c>
      <c r="K68" s="37"/>
      <c r="L68" s="37"/>
      <c r="M68" s="37"/>
    </row>
    <row r="69" spans="1:13" ht="16.5">
      <c r="A69" s="38">
        <v>9</v>
      </c>
      <c r="B69" s="38">
        <f>IF(A69=0,B68,-834+SUM($A$1:A69))</f>
        <v>-535.9465277777778</v>
      </c>
      <c r="D69" s="38">
        <v>30.5</v>
      </c>
      <c r="E69" s="27">
        <v>15</v>
      </c>
      <c r="F69" s="28">
        <f aca="true" t="shared" si="1" ref="F69:F132">E69-E68</f>
        <v>-75</v>
      </c>
      <c r="G69" s="36">
        <v>0.09027777777777778</v>
      </c>
      <c r="H69" s="27" t="s">
        <v>1009</v>
      </c>
      <c r="I69" s="40" t="s">
        <v>1010</v>
      </c>
      <c r="K69" s="37"/>
      <c r="L69" s="37"/>
      <c r="M69" s="37"/>
    </row>
    <row r="70" spans="1:13" ht="18">
      <c r="A70" s="38">
        <v>6.5</v>
      </c>
      <c r="B70" s="38">
        <f>IF(A70=0,B69,-834+SUM($A$1:A70))</f>
        <v>-529.4465277777778</v>
      </c>
      <c r="D70" s="38">
        <v>37</v>
      </c>
      <c r="E70" s="27">
        <v>90</v>
      </c>
      <c r="F70" s="28">
        <f t="shared" si="1"/>
        <v>75</v>
      </c>
      <c r="G70" s="36">
        <v>0.06944444444444443</v>
      </c>
      <c r="H70" s="27" t="s">
        <v>1011</v>
      </c>
      <c r="I70" s="40" t="s">
        <v>1012</v>
      </c>
      <c r="K70" s="37"/>
      <c r="L70" s="37"/>
      <c r="M70" s="37"/>
    </row>
    <row r="71" spans="1:13" ht="9">
      <c r="A71" s="38">
        <v>10</v>
      </c>
      <c r="B71" s="38">
        <f>IF(A71=0,B70,-834+SUM($A$1:A71))</f>
        <v>-519.4465277777778</v>
      </c>
      <c r="D71" s="38">
        <v>47</v>
      </c>
      <c r="E71" s="27">
        <v>75</v>
      </c>
      <c r="F71" s="28">
        <f t="shared" si="1"/>
        <v>-15</v>
      </c>
      <c r="G71" s="36">
        <v>0.10416666666666667</v>
      </c>
      <c r="H71" s="27" t="s">
        <v>1013</v>
      </c>
      <c r="I71" s="40" t="s">
        <v>1014</v>
      </c>
      <c r="K71" s="37"/>
      <c r="L71" s="37"/>
      <c r="M71" s="37"/>
    </row>
    <row r="72" spans="1:13" ht="24.75">
      <c r="A72" s="38">
        <v>0</v>
      </c>
      <c r="B72" s="38">
        <f>IF(A72=0,B71,-834+SUM($A$1:A72))</f>
        <v>-519.4465277777778</v>
      </c>
      <c r="C72" s="31">
        <v>10</v>
      </c>
      <c r="D72" s="38">
        <v>0</v>
      </c>
      <c r="E72" s="27">
        <v>20</v>
      </c>
      <c r="F72" s="28">
        <f t="shared" si="1"/>
        <v>-55</v>
      </c>
      <c r="G72" s="36">
        <v>0</v>
      </c>
      <c r="H72" s="27" t="s">
        <v>1013</v>
      </c>
      <c r="I72" s="40" t="s">
        <v>1015</v>
      </c>
      <c r="K72" s="37"/>
      <c r="L72" s="37"/>
      <c r="M72" s="37"/>
    </row>
    <row r="73" spans="1:13" ht="16.5">
      <c r="A73" s="38">
        <v>11</v>
      </c>
      <c r="B73" s="38">
        <f>IF(A73=0,B72,-834+SUM($A$1:A73))</f>
        <v>-508.44652777777776</v>
      </c>
      <c r="D73" s="38">
        <v>11</v>
      </c>
      <c r="E73" s="27">
        <v>20</v>
      </c>
      <c r="F73" s="28">
        <f t="shared" si="1"/>
        <v>0</v>
      </c>
      <c r="G73" s="36">
        <v>0.11458333333333333</v>
      </c>
      <c r="H73" s="27" t="s">
        <v>1016</v>
      </c>
      <c r="I73" s="40" t="s">
        <v>1017</v>
      </c>
      <c r="K73" s="37"/>
      <c r="L73" s="37"/>
      <c r="M73" s="37"/>
    </row>
    <row r="74" spans="1:13" ht="16.5">
      <c r="A74" s="38">
        <v>7.5</v>
      </c>
      <c r="B74" s="38">
        <f>IF(A74=0,B73,-834+SUM($A$1:A74))</f>
        <v>-500.94652777777776</v>
      </c>
      <c r="D74" s="38">
        <v>18.5</v>
      </c>
      <c r="E74" s="27">
        <v>90</v>
      </c>
      <c r="F74" s="28">
        <f t="shared" si="1"/>
        <v>70</v>
      </c>
      <c r="G74" s="36">
        <v>0.08333333333333333</v>
      </c>
      <c r="H74" s="27" t="s">
        <v>1018</v>
      </c>
      <c r="I74" s="40" t="s">
        <v>1019</v>
      </c>
      <c r="K74" s="37"/>
      <c r="L74" s="37"/>
      <c r="M74" s="37"/>
    </row>
    <row r="75" spans="1:13" ht="9">
      <c r="A75" s="38">
        <v>3.5</v>
      </c>
      <c r="B75" s="38">
        <f>IF(A75=0,B74,-834+SUM($A$1:A75))</f>
        <v>-497.44652777777776</v>
      </c>
      <c r="D75" s="38">
        <v>22</v>
      </c>
      <c r="E75" s="27">
        <v>3</v>
      </c>
      <c r="F75" s="28">
        <f t="shared" si="1"/>
        <v>-87</v>
      </c>
      <c r="G75" s="36">
        <v>0.041666666666666664</v>
      </c>
      <c r="H75" s="27" t="s">
        <v>1020</v>
      </c>
      <c r="I75" s="40" t="s">
        <v>1021</v>
      </c>
      <c r="K75" s="37"/>
      <c r="L75" s="37"/>
      <c r="M75" s="37"/>
    </row>
    <row r="76" spans="1:13" ht="27">
      <c r="A76" s="38">
        <v>1</v>
      </c>
      <c r="B76" s="38">
        <f>IF(A76=0,B75,-834+SUM($A$1:A76))</f>
        <v>-496.44652777777776</v>
      </c>
      <c r="D76" s="38">
        <v>23</v>
      </c>
      <c r="E76" s="27">
        <v>20</v>
      </c>
      <c r="F76" s="28">
        <f t="shared" si="1"/>
        <v>17</v>
      </c>
      <c r="G76" s="36">
        <v>0.010416666666666666</v>
      </c>
      <c r="H76" s="27" t="s">
        <v>1022</v>
      </c>
      <c r="I76" s="40" t="s">
        <v>1023</v>
      </c>
      <c r="K76" s="37"/>
      <c r="L76" s="37"/>
      <c r="M76" s="37"/>
    </row>
    <row r="77" spans="1:13" ht="33">
      <c r="A77" s="38">
        <v>0</v>
      </c>
      <c r="B77" s="38">
        <f>IF(A77=0,B76,-834+SUM($A$1:A77))</f>
        <v>-496.44652777777776</v>
      </c>
      <c r="C77" s="31">
        <v>11</v>
      </c>
      <c r="D77" s="38">
        <v>0</v>
      </c>
      <c r="E77" s="27">
        <v>20</v>
      </c>
      <c r="F77" s="28">
        <f t="shared" si="1"/>
        <v>0</v>
      </c>
      <c r="G77" s="36">
        <v>0</v>
      </c>
      <c r="H77" s="27" t="s">
        <v>1022</v>
      </c>
      <c r="I77" s="40" t="s">
        <v>1024</v>
      </c>
      <c r="K77" s="37"/>
      <c r="L77" s="37"/>
      <c r="M77" s="37"/>
    </row>
    <row r="78" spans="1:13" ht="9">
      <c r="A78" s="38">
        <v>8.5</v>
      </c>
      <c r="B78" s="38">
        <f>IF(A78=0,B77,-834+SUM($A$1:A78))</f>
        <v>-487.94652777777776</v>
      </c>
      <c r="D78" s="38">
        <v>8.5</v>
      </c>
      <c r="E78" s="27">
        <v>10</v>
      </c>
      <c r="F78" s="28">
        <f t="shared" si="1"/>
        <v>-10</v>
      </c>
      <c r="G78" s="36">
        <v>0.09722222222222222</v>
      </c>
      <c r="H78" s="27" t="s">
        <v>1025</v>
      </c>
      <c r="I78" s="40" t="s">
        <v>1026</v>
      </c>
      <c r="K78" s="37"/>
      <c r="L78" s="37"/>
      <c r="M78" s="37"/>
    </row>
    <row r="79" spans="1:13" ht="24.75">
      <c r="A79" s="38">
        <v>4</v>
      </c>
      <c r="B79" s="38">
        <f>IF(A79=0,B78,-834+SUM($A$1:A79))</f>
        <v>-483.94652777777776</v>
      </c>
      <c r="D79" s="38">
        <v>12.5</v>
      </c>
      <c r="E79" s="27">
        <v>10</v>
      </c>
      <c r="F79" s="28">
        <f t="shared" si="1"/>
        <v>0</v>
      </c>
      <c r="G79" s="36">
        <v>0.041666666666666664</v>
      </c>
      <c r="H79" s="27" t="s">
        <v>1027</v>
      </c>
      <c r="I79" s="40" t="s">
        <v>3</v>
      </c>
      <c r="K79" s="37"/>
      <c r="L79" s="37"/>
      <c r="M79" s="37"/>
    </row>
    <row r="80" spans="1:13" ht="9">
      <c r="A80" s="38">
        <v>3</v>
      </c>
      <c r="B80" s="38">
        <f>IF(A80=0,B79,-834+SUM($A$1:A80))</f>
        <v>-480.94652777777776</v>
      </c>
      <c r="D80" s="38">
        <v>15.5</v>
      </c>
      <c r="E80" s="27">
        <v>140</v>
      </c>
      <c r="F80" s="28">
        <f t="shared" si="1"/>
        <v>130</v>
      </c>
      <c r="G80" s="36">
        <v>0.041666666666666664</v>
      </c>
      <c r="H80" s="27" t="s">
        <v>1028</v>
      </c>
      <c r="I80" s="40" t="s">
        <v>1029</v>
      </c>
      <c r="K80" s="37"/>
      <c r="L80" s="37"/>
      <c r="M80" s="37"/>
    </row>
    <row r="81" spans="1:13" ht="24.75">
      <c r="A81" s="38">
        <v>2</v>
      </c>
      <c r="B81" s="38">
        <f>IF(A81=0,B80,-834+SUM($A$1:A81))</f>
        <v>-478.94652777777776</v>
      </c>
      <c r="D81" s="38">
        <v>17.5</v>
      </c>
      <c r="E81" s="28">
        <v>40</v>
      </c>
      <c r="F81" s="28">
        <f t="shared" si="1"/>
        <v>-100</v>
      </c>
      <c r="G81" s="36">
        <v>0.020833333333333332</v>
      </c>
      <c r="H81" s="27" t="s">
        <v>1030</v>
      </c>
      <c r="I81" s="40" t="s">
        <v>4</v>
      </c>
      <c r="K81" s="37"/>
      <c r="L81" s="37"/>
      <c r="M81" s="37"/>
    </row>
    <row r="82" spans="1:13" ht="16.5">
      <c r="A82" s="38">
        <v>3.5</v>
      </c>
      <c r="B82" s="38">
        <f>IF(A82=0,B81,-834+SUM($A$1:A82))</f>
        <v>-475.44652777777776</v>
      </c>
      <c r="D82" s="38">
        <v>21</v>
      </c>
      <c r="E82" s="27">
        <v>80</v>
      </c>
      <c r="F82" s="28">
        <f t="shared" si="1"/>
        <v>40</v>
      </c>
      <c r="G82" s="36">
        <v>0.041666666666666664</v>
      </c>
      <c r="H82" s="27" t="s">
        <v>1031</v>
      </c>
      <c r="I82" s="40" t="s">
        <v>1032</v>
      </c>
      <c r="K82" s="37"/>
      <c r="L82" s="37"/>
      <c r="M82" s="37"/>
    </row>
    <row r="83" spans="1:13" ht="18">
      <c r="A83" s="38">
        <v>10</v>
      </c>
      <c r="B83" s="38">
        <f>IF(A83=0,B82,-834+SUM($A$1:A83))</f>
        <v>-465.44652777777776</v>
      </c>
      <c r="D83" s="38">
        <v>31</v>
      </c>
      <c r="E83" s="27">
        <v>70</v>
      </c>
      <c r="F83" s="28">
        <f t="shared" si="1"/>
        <v>-10</v>
      </c>
      <c r="G83" s="36">
        <v>0.10416666666666667</v>
      </c>
      <c r="H83" s="27" t="s">
        <v>1033</v>
      </c>
      <c r="I83" s="40" t="s">
        <v>1034</v>
      </c>
      <c r="K83" s="37"/>
      <c r="L83" s="37"/>
      <c r="M83" s="37"/>
    </row>
    <row r="84" spans="1:13" ht="18">
      <c r="A84" s="38">
        <v>0</v>
      </c>
      <c r="B84" s="38">
        <f>IF(A84=0,B83,-834+SUM($A$1:A84))</f>
        <v>-465.44652777777776</v>
      </c>
      <c r="C84" s="31">
        <v>12</v>
      </c>
      <c r="D84" s="38">
        <v>0</v>
      </c>
      <c r="E84" s="27">
        <v>20</v>
      </c>
      <c r="F84" s="28">
        <f t="shared" si="1"/>
        <v>-50</v>
      </c>
      <c r="G84" s="36">
        <v>0</v>
      </c>
      <c r="H84" s="27" t="s">
        <v>1035</v>
      </c>
      <c r="I84" s="40" t="s">
        <v>1036</v>
      </c>
      <c r="K84" s="37"/>
      <c r="L84" s="37"/>
      <c r="M84" s="37"/>
    </row>
    <row r="85" spans="1:13" ht="57.75">
      <c r="A85" s="38">
        <v>4.5</v>
      </c>
      <c r="B85" s="38">
        <f>IF(A85=0,B84,-834+SUM($A$1:A85))</f>
        <v>-460.94652777777776</v>
      </c>
      <c r="D85" s="38">
        <v>4.5</v>
      </c>
      <c r="E85" s="27">
        <v>5</v>
      </c>
      <c r="F85" s="28">
        <f t="shared" si="1"/>
        <v>-15</v>
      </c>
      <c r="G85" s="36">
        <v>0.04861111111111111</v>
      </c>
      <c r="H85" s="27" t="s">
        <v>1037</v>
      </c>
      <c r="I85" s="40" t="s">
        <v>1038</v>
      </c>
      <c r="K85" s="37"/>
      <c r="L85" s="37"/>
      <c r="M85" s="37"/>
    </row>
    <row r="86" spans="1:13" ht="24.75">
      <c r="A86" s="38">
        <v>3</v>
      </c>
      <c r="B86" s="38">
        <f>IF(A86=0,B85,-834+SUM($A$1:A86))</f>
        <v>-457.94652777777776</v>
      </c>
      <c r="D86" s="38">
        <v>7.5</v>
      </c>
      <c r="E86" s="27">
        <v>5</v>
      </c>
      <c r="F86" s="28">
        <f t="shared" si="1"/>
        <v>0</v>
      </c>
      <c r="G86" s="36">
        <v>0.041666666666666664</v>
      </c>
      <c r="H86" s="27" t="s">
        <v>1039</v>
      </c>
      <c r="I86" s="40" t="s">
        <v>1040</v>
      </c>
      <c r="K86" s="37"/>
      <c r="L86" s="37"/>
      <c r="M86" s="37"/>
    </row>
    <row r="87" spans="1:13" ht="24.75">
      <c r="A87" s="38">
        <v>5.5</v>
      </c>
      <c r="B87" s="38">
        <f>IF(A87=0,B86,-834+SUM($A$1:A87))</f>
        <v>-452.44652777777776</v>
      </c>
      <c r="D87" s="38">
        <v>13</v>
      </c>
      <c r="E87" s="27">
        <v>3</v>
      </c>
      <c r="F87" s="28">
        <f t="shared" si="1"/>
        <v>-2</v>
      </c>
      <c r="G87" s="36">
        <v>0.0625</v>
      </c>
      <c r="H87" s="27" t="s">
        <v>1041</v>
      </c>
      <c r="I87" s="40" t="s">
        <v>5</v>
      </c>
      <c r="K87" s="37"/>
      <c r="L87" s="37"/>
      <c r="M87" s="37"/>
    </row>
    <row r="88" spans="1:13" ht="18">
      <c r="A88" s="38">
        <v>3.5</v>
      </c>
      <c r="B88" s="38">
        <f>IF(A88=0,B87,-834+SUM($A$1:A88))</f>
        <v>-448.94652777777776</v>
      </c>
      <c r="C88" s="31">
        <v>13</v>
      </c>
      <c r="D88" s="38">
        <v>0.6701388888888888</v>
      </c>
      <c r="E88" s="27">
        <v>0</v>
      </c>
      <c r="F88" s="28">
        <f t="shared" si="1"/>
        <v>-3</v>
      </c>
      <c r="G88" s="36">
        <v>0.041666666666666664</v>
      </c>
      <c r="H88" s="27" t="s">
        <v>1042</v>
      </c>
      <c r="I88" s="40" t="s">
        <v>1043</v>
      </c>
      <c r="K88" s="37"/>
      <c r="L88" s="37"/>
      <c r="M88" s="37"/>
    </row>
    <row r="89" spans="1:13" ht="16.5">
      <c r="A89" s="38">
        <v>2</v>
      </c>
      <c r="B89" s="38">
        <f>IF(A89=0,B88,-834+SUM($A$1:A89))</f>
        <v>-446.94652777777776</v>
      </c>
      <c r="D89" s="38">
        <v>18.5</v>
      </c>
      <c r="E89" s="27">
        <v>20</v>
      </c>
      <c r="F89" s="28">
        <f t="shared" si="1"/>
        <v>20</v>
      </c>
      <c r="G89" s="36">
        <v>0.020833333333333332</v>
      </c>
      <c r="H89" s="27" t="s">
        <v>1044</v>
      </c>
      <c r="I89" s="40" t="s">
        <v>6</v>
      </c>
      <c r="K89" s="37"/>
      <c r="L89" s="37"/>
      <c r="M89" s="37"/>
    </row>
    <row r="90" spans="1:13" ht="24.75">
      <c r="A90" s="38">
        <v>4.5</v>
      </c>
      <c r="B90" s="38">
        <f>IF(A90=0,B89,-834+SUM($A$1:A90))</f>
        <v>-442.44652777777776</v>
      </c>
      <c r="D90" s="38">
        <v>23</v>
      </c>
      <c r="E90" s="27">
        <v>40</v>
      </c>
      <c r="F90" s="28">
        <f t="shared" si="1"/>
        <v>20</v>
      </c>
      <c r="G90" s="36">
        <v>0.04861111111111111</v>
      </c>
      <c r="H90" s="27" t="s">
        <v>1045</v>
      </c>
      <c r="I90" s="40" t="s">
        <v>1046</v>
      </c>
      <c r="K90" s="37"/>
      <c r="L90" s="37"/>
      <c r="M90" s="37"/>
    </row>
    <row r="91" spans="1:13" ht="24.75">
      <c r="A91" s="38">
        <v>11</v>
      </c>
      <c r="B91" s="38">
        <f>IF(A91=0,B90,-834+SUM($A$1:A91))</f>
        <v>-431.44652777777776</v>
      </c>
      <c r="D91" s="38">
        <v>34</v>
      </c>
      <c r="E91" s="27">
        <v>3</v>
      </c>
      <c r="F91" s="28">
        <f t="shared" si="1"/>
        <v>-37</v>
      </c>
      <c r="G91" s="36">
        <v>0.125</v>
      </c>
      <c r="H91" s="27" t="s">
        <v>1047</v>
      </c>
      <c r="I91" s="40" t="s">
        <v>1048</v>
      </c>
      <c r="K91" s="37"/>
      <c r="L91" s="37"/>
      <c r="M91" s="37"/>
    </row>
    <row r="92" spans="1:13" ht="9">
      <c r="A92" s="38">
        <v>5</v>
      </c>
      <c r="B92" s="38">
        <f>IF(A92=0,B91,-834+SUM($A$1:A92))</f>
        <v>-426.44652777777776</v>
      </c>
      <c r="D92" s="38">
        <v>39</v>
      </c>
      <c r="E92" s="27">
        <v>90</v>
      </c>
      <c r="F92" s="28">
        <f t="shared" si="1"/>
        <v>87</v>
      </c>
      <c r="G92" s="36">
        <v>0.041666666666666664</v>
      </c>
      <c r="H92" s="27" t="s">
        <v>1049</v>
      </c>
      <c r="I92" s="40" t="s">
        <v>1050</v>
      </c>
      <c r="K92" s="37"/>
      <c r="L92" s="37"/>
      <c r="M92" s="37"/>
    </row>
    <row r="93" spans="1:13" ht="16.5">
      <c r="A93" s="38">
        <v>0</v>
      </c>
      <c r="B93" s="38">
        <f>IF(A93=0,B92,-834+SUM($A$1:A93))</f>
        <v>-426.44652777777776</v>
      </c>
      <c r="C93" s="31">
        <v>14</v>
      </c>
      <c r="D93" s="38">
        <v>0</v>
      </c>
      <c r="E93" s="27">
        <v>90</v>
      </c>
      <c r="F93" s="28">
        <f t="shared" si="1"/>
        <v>0</v>
      </c>
      <c r="G93" s="36">
        <v>0</v>
      </c>
      <c r="H93" s="27" t="s">
        <v>1049</v>
      </c>
      <c r="I93" s="40" t="s">
        <v>1051</v>
      </c>
      <c r="K93" s="37"/>
      <c r="L93" s="37"/>
      <c r="M93" s="37"/>
    </row>
    <row r="94" spans="1:13" ht="16.5">
      <c r="A94" s="38">
        <v>2</v>
      </c>
      <c r="B94" s="38">
        <f>IF(A94=0,B93,-834+SUM($A$1:A94))</f>
        <v>-424.44652777777776</v>
      </c>
      <c r="D94" s="38">
        <v>2</v>
      </c>
      <c r="E94" s="27">
        <v>10</v>
      </c>
      <c r="F94" s="28">
        <f t="shared" si="1"/>
        <v>-80</v>
      </c>
      <c r="G94" s="36">
        <v>0.020833333333333332</v>
      </c>
      <c r="H94" s="27" t="s">
        <v>1052</v>
      </c>
      <c r="I94" s="40" t="s">
        <v>1053</v>
      </c>
      <c r="K94" s="37"/>
      <c r="L94" s="37"/>
      <c r="M94" s="37"/>
    </row>
    <row r="95" spans="1:13" ht="33">
      <c r="A95" s="38">
        <v>2.5</v>
      </c>
      <c r="B95" s="38">
        <f>IF(A95=0,B94,-834+SUM($A$1:A95))</f>
        <v>-421.94652777777776</v>
      </c>
      <c r="D95" s="38">
        <v>4.5</v>
      </c>
      <c r="E95" s="27">
        <v>100</v>
      </c>
      <c r="F95" s="28">
        <f t="shared" si="1"/>
        <v>90</v>
      </c>
      <c r="G95" s="36">
        <v>0.027777777777777776</v>
      </c>
      <c r="H95" s="27" t="s">
        <v>1054</v>
      </c>
      <c r="I95" s="40" t="s">
        <v>1055</v>
      </c>
      <c r="K95" s="37"/>
      <c r="L95" s="37"/>
      <c r="M95" s="37"/>
    </row>
    <row r="96" spans="1:13" ht="9">
      <c r="A96" s="38">
        <v>7.5</v>
      </c>
      <c r="B96" s="38">
        <f>IF(A96=0,B95,-834+SUM($A$1:A96))</f>
        <v>-414.44652777777776</v>
      </c>
      <c r="D96" s="38">
        <v>12</v>
      </c>
      <c r="E96" s="27">
        <v>2</v>
      </c>
      <c r="F96" s="28">
        <f t="shared" si="1"/>
        <v>-98</v>
      </c>
      <c r="G96" s="36">
        <v>0.09027777777777778</v>
      </c>
      <c r="H96" s="27" t="s">
        <v>1056</v>
      </c>
      <c r="I96" s="40" t="s">
        <v>1057</v>
      </c>
      <c r="K96" s="37"/>
      <c r="L96" s="37"/>
      <c r="M96" s="37"/>
    </row>
    <row r="97" spans="1:13" ht="24.75">
      <c r="A97" s="38">
        <v>4</v>
      </c>
      <c r="B97" s="38">
        <f>IF(A97=0,B96,-834+SUM($A$1:A97))</f>
        <v>-410.44652777777776</v>
      </c>
      <c r="D97" s="38">
        <v>16</v>
      </c>
      <c r="E97" s="27">
        <v>50</v>
      </c>
      <c r="F97" s="28">
        <f t="shared" si="1"/>
        <v>48</v>
      </c>
      <c r="G97" s="36">
        <v>0.041666666666666664</v>
      </c>
      <c r="H97" s="27" t="s">
        <v>1058</v>
      </c>
      <c r="I97" s="40" t="s">
        <v>1059</v>
      </c>
      <c r="K97" s="37"/>
      <c r="L97" s="37"/>
      <c r="M97" s="37"/>
    </row>
    <row r="98" spans="1:13" ht="24.75">
      <c r="A98" s="38">
        <v>7</v>
      </c>
      <c r="B98" s="38">
        <f>IF(A98=0,B97,-834+SUM($A$1:A98))</f>
        <v>-403.44652777777776</v>
      </c>
      <c r="D98" s="38">
        <v>23</v>
      </c>
      <c r="E98" s="27">
        <v>70</v>
      </c>
      <c r="F98" s="28">
        <f t="shared" si="1"/>
        <v>20</v>
      </c>
      <c r="G98" s="36">
        <v>0.0625</v>
      </c>
      <c r="H98" s="27" t="s">
        <v>1060</v>
      </c>
      <c r="I98" s="40" t="s">
        <v>1061</v>
      </c>
      <c r="K98" s="37"/>
      <c r="L98" s="37"/>
      <c r="M98" s="37"/>
    </row>
    <row r="99" spans="1:13" ht="9">
      <c r="A99" s="38">
        <v>6</v>
      </c>
      <c r="B99" s="38">
        <f>IF(A99=0,B98,-834+SUM($A$1:A99))</f>
        <v>-397.44652777777776</v>
      </c>
      <c r="D99" s="38">
        <v>29</v>
      </c>
      <c r="E99" s="27">
        <v>30</v>
      </c>
      <c r="F99" s="28">
        <f t="shared" si="1"/>
        <v>-40</v>
      </c>
      <c r="G99" s="36">
        <v>0.06944444444444443</v>
      </c>
      <c r="H99" s="27" t="s">
        <v>1062</v>
      </c>
      <c r="I99" s="40" t="s">
        <v>1063</v>
      </c>
      <c r="K99" s="37"/>
      <c r="L99" s="37"/>
      <c r="M99" s="37"/>
    </row>
    <row r="100" spans="1:13" ht="16.5">
      <c r="A100" s="38">
        <v>0</v>
      </c>
      <c r="B100" s="38">
        <f>IF(A100=0,B99,-834+SUM($A$1:A100))</f>
        <v>-397.44652777777776</v>
      </c>
      <c r="C100" s="31">
        <v>15</v>
      </c>
      <c r="D100" s="38">
        <v>0</v>
      </c>
      <c r="E100" s="27">
        <v>30</v>
      </c>
      <c r="F100" s="28">
        <f t="shared" si="1"/>
        <v>0</v>
      </c>
      <c r="G100" s="36">
        <v>0</v>
      </c>
      <c r="H100" s="27" t="s">
        <v>1062</v>
      </c>
      <c r="I100" s="40" t="s">
        <v>1064</v>
      </c>
      <c r="K100" s="37"/>
      <c r="L100" s="37"/>
      <c r="M100" s="37"/>
    </row>
    <row r="101" spans="1:13" ht="33">
      <c r="A101" s="38">
        <v>6.5</v>
      </c>
      <c r="B101" s="38">
        <f>IF(A101=0,B100,-834+SUM($A$1:A101))</f>
        <v>-390.94652777777776</v>
      </c>
      <c r="D101" s="38">
        <v>6.5</v>
      </c>
      <c r="E101" s="27">
        <v>30</v>
      </c>
      <c r="F101" s="28">
        <f t="shared" si="1"/>
        <v>0</v>
      </c>
      <c r="G101" s="36">
        <v>0.0625</v>
      </c>
      <c r="H101" s="27" t="s">
        <v>1065</v>
      </c>
      <c r="I101" s="40" t="s">
        <v>1066</v>
      </c>
      <c r="K101" s="37"/>
      <c r="L101" s="37"/>
      <c r="M101" s="37"/>
    </row>
    <row r="102" spans="1:13" ht="24.75">
      <c r="A102" s="38">
        <v>2</v>
      </c>
      <c r="B102" s="38">
        <f>IF(A102=0,B101,-834+SUM($A$1:A102))</f>
        <v>-388.94652777777776</v>
      </c>
      <c r="D102" s="38">
        <v>8.5</v>
      </c>
      <c r="E102" s="27">
        <v>30</v>
      </c>
      <c r="F102" s="28">
        <f t="shared" si="1"/>
        <v>0</v>
      </c>
      <c r="G102" s="36">
        <v>0.020833333333333332</v>
      </c>
      <c r="H102" s="27" t="s">
        <v>1067</v>
      </c>
      <c r="I102" s="40" t="s">
        <v>1068</v>
      </c>
      <c r="K102" s="37"/>
      <c r="L102" s="37"/>
      <c r="M102" s="37"/>
    </row>
    <row r="103" spans="1:13" ht="24.75">
      <c r="A103" s="38">
        <v>8</v>
      </c>
      <c r="B103" s="38">
        <f>IF(A103=0,B102,-834+SUM($A$1:A103))</f>
        <v>-380.94652777777776</v>
      </c>
      <c r="D103" s="38">
        <v>16.5</v>
      </c>
      <c r="E103" s="27">
        <v>436</v>
      </c>
      <c r="F103" s="28">
        <f t="shared" si="1"/>
        <v>406</v>
      </c>
      <c r="G103" s="36">
        <v>2</v>
      </c>
      <c r="H103" s="27" t="s">
        <v>1069</v>
      </c>
      <c r="I103" s="40" t="s">
        <v>1070</v>
      </c>
      <c r="K103" s="37"/>
      <c r="L103" s="37"/>
      <c r="M103" s="37"/>
    </row>
    <row r="104" spans="1:13" ht="9">
      <c r="A104" s="38">
        <v>5</v>
      </c>
      <c r="B104" s="38">
        <f>IF(A104=0,B103,-834+SUM($A$1:A104))</f>
        <v>-375.94652777777776</v>
      </c>
      <c r="D104" s="38">
        <v>21.5</v>
      </c>
      <c r="E104" s="27">
        <v>190</v>
      </c>
      <c r="F104" s="28">
        <f t="shared" si="1"/>
        <v>-246</v>
      </c>
      <c r="G104" s="36">
        <v>0.04861111111111111</v>
      </c>
      <c r="H104" s="27" t="s">
        <v>1071</v>
      </c>
      <c r="I104" s="40" t="s">
        <v>1072</v>
      </c>
      <c r="K104" s="37"/>
      <c r="L104" s="37"/>
      <c r="M104" s="37"/>
    </row>
    <row r="105" spans="1:13" ht="18">
      <c r="A105" s="38">
        <v>2.5</v>
      </c>
      <c r="B105" s="38">
        <f>IF(A105=0,B104,-834+SUM($A$1:A105))</f>
        <v>-373.44652777777776</v>
      </c>
      <c r="D105" s="38">
        <v>24</v>
      </c>
      <c r="E105" s="27">
        <v>260</v>
      </c>
      <c r="F105" s="28">
        <f t="shared" si="1"/>
        <v>70</v>
      </c>
      <c r="G105" s="36">
        <v>0.04861111111111111</v>
      </c>
      <c r="H105" s="27" t="s">
        <v>1073</v>
      </c>
      <c r="I105" s="40" t="s">
        <v>1074</v>
      </c>
      <c r="K105" s="37"/>
      <c r="L105" s="37"/>
      <c r="M105" s="37"/>
    </row>
    <row r="106" spans="1:13" ht="9">
      <c r="A106" s="38">
        <v>4</v>
      </c>
      <c r="B106" s="38">
        <f>IF(A106=0,B105,-834+SUM($A$1:A106))</f>
        <v>-369.44652777777776</v>
      </c>
      <c r="D106" s="38">
        <v>28</v>
      </c>
      <c r="E106" s="28">
        <v>40</v>
      </c>
      <c r="F106" s="28">
        <f t="shared" si="1"/>
        <v>-220</v>
      </c>
      <c r="G106" s="36">
        <v>0.034722222222222224</v>
      </c>
      <c r="H106" s="27" t="s">
        <v>1075</v>
      </c>
      <c r="I106" s="40" t="s">
        <v>1076</v>
      </c>
      <c r="K106" s="37"/>
      <c r="L106" s="37"/>
      <c r="M106" s="37"/>
    </row>
    <row r="107" spans="1:13" ht="74.25">
      <c r="A107" s="38">
        <v>2</v>
      </c>
      <c r="B107" s="38">
        <f>IF(A107=0,B106,-834+SUM($A$1:A107))</f>
        <v>-367.44652777777776</v>
      </c>
      <c r="D107" s="38">
        <v>30</v>
      </c>
      <c r="E107" s="27">
        <v>20</v>
      </c>
      <c r="F107" s="28">
        <f t="shared" si="1"/>
        <v>-20</v>
      </c>
      <c r="G107" s="36">
        <v>0.020833333333333332</v>
      </c>
      <c r="H107" s="27" t="s">
        <v>1077</v>
      </c>
      <c r="I107" s="40" t="s">
        <v>324</v>
      </c>
      <c r="K107" s="37"/>
      <c r="L107" s="37"/>
      <c r="M107" s="37"/>
    </row>
    <row r="108" spans="1:13" ht="9">
      <c r="A108" s="38">
        <v>10</v>
      </c>
      <c r="B108" s="38">
        <f>IF(A108=0,B107,-834+SUM($A$1:A108))</f>
        <v>-357.44652777777776</v>
      </c>
      <c r="D108" s="38">
        <v>40</v>
      </c>
      <c r="E108" s="27">
        <v>10</v>
      </c>
      <c r="F108" s="28">
        <f t="shared" si="1"/>
        <v>-10</v>
      </c>
      <c r="G108" s="36">
        <v>0.1111111111111111</v>
      </c>
      <c r="H108" s="27" t="s">
        <v>325</v>
      </c>
      <c r="K108" s="37"/>
      <c r="L108" s="37"/>
      <c r="M108" s="37"/>
    </row>
    <row r="109" spans="1:13" ht="74.25">
      <c r="A109" s="38">
        <v>0</v>
      </c>
      <c r="B109" s="38">
        <f>IF(A109=0,B108,-834+SUM($A$1:A109))</f>
        <v>-357.44652777777776</v>
      </c>
      <c r="C109" s="31">
        <v>16</v>
      </c>
      <c r="D109" s="38">
        <v>0</v>
      </c>
      <c r="E109" s="27">
        <v>10</v>
      </c>
      <c r="F109" s="28">
        <f t="shared" si="1"/>
        <v>0</v>
      </c>
      <c r="G109" s="36">
        <v>0</v>
      </c>
      <c r="H109" s="27" t="s">
        <v>325</v>
      </c>
      <c r="I109" s="40" t="s">
        <v>326</v>
      </c>
      <c r="K109" s="37"/>
      <c r="L109" s="37"/>
      <c r="M109" s="37"/>
    </row>
    <row r="110" spans="1:13" ht="9">
      <c r="A110" s="38">
        <v>5.5</v>
      </c>
      <c r="B110" s="38">
        <f>IF(A110=0,B109,-834+SUM($A$1:A110))</f>
        <v>-351.94652777777776</v>
      </c>
      <c r="D110" s="38">
        <v>5.5</v>
      </c>
      <c r="E110" s="27">
        <v>180</v>
      </c>
      <c r="F110" s="28">
        <f t="shared" si="1"/>
        <v>170</v>
      </c>
      <c r="G110" s="36">
        <v>0.05555555555555555</v>
      </c>
      <c r="H110" s="27" t="s">
        <v>327</v>
      </c>
      <c r="I110" s="40" t="s">
        <v>328</v>
      </c>
      <c r="K110" s="37"/>
      <c r="L110" s="37"/>
      <c r="M110" s="37"/>
    </row>
    <row r="111" spans="1:13" ht="16.5">
      <c r="A111" s="38">
        <v>4.5</v>
      </c>
      <c r="B111" s="38">
        <f>IF(A111=0,B110,-834+SUM($A$1:A111))</f>
        <v>-347.44652777777776</v>
      </c>
      <c r="D111" s="38">
        <v>10</v>
      </c>
      <c r="E111" s="27">
        <v>90</v>
      </c>
      <c r="F111" s="28">
        <f t="shared" si="1"/>
        <v>-90</v>
      </c>
      <c r="G111" s="36">
        <v>0.041666666666666664</v>
      </c>
      <c r="H111" s="27" t="s">
        <v>329</v>
      </c>
      <c r="I111" s="40" t="s">
        <v>330</v>
      </c>
      <c r="K111" s="37"/>
      <c r="L111" s="37"/>
      <c r="M111" s="37"/>
    </row>
    <row r="112" spans="1:13" ht="41.25">
      <c r="A112" s="38">
        <v>7.5</v>
      </c>
      <c r="B112" s="38">
        <f>IF(A112=0,B111,-834+SUM($A$1:A112))</f>
        <v>-339.94652777777776</v>
      </c>
      <c r="D112" s="38">
        <v>17.5</v>
      </c>
      <c r="E112" s="27">
        <v>50</v>
      </c>
      <c r="F112" s="28">
        <f t="shared" si="1"/>
        <v>-40</v>
      </c>
      <c r="G112" s="36">
        <v>0.0625</v>
      </c>
      <c r="H112" s="27" t="s">
        <v>331</v>
      </c>
      <c r="I112" s="40" t="s">
        <v>332</v>
      </c>
      <c r="K112" s="37"/>
      <c r="L112" s="37"/>
      <c r="M112" s="37"/>
    </row>
    <row r="113" spans="1:13" ht="16.5">
      <c r="A113" s="38">
        <v>4</v>
      </c>
      <c r="B113" s="38">
        <f>IF(A113=0,B112,-834+SUM($A$1:A113))</f>
        <v>-335.94652777777776</v>
      </c>
      <c r="D113" s="38">
        <v>21.5</v>
      </c>
      <c r="E113" s="27">
        <v>30</v>
      </c>
      <c r="F113" s="28">
        <f t="shared" si="1"/>
        <v>-20</v>
      </c>
      <c r="G113" s="36">
        <v>0.041666666666666664</v>
      </c>
      <c r="H113" s="27" t="s">
        <v>333</v>
      </c>
      <c r="I113" s="40" t="s">
        <v>334</v>
      </c>
      <c r="K113" s="37"/>
      <c r="L113" s="37"/>
      <c r="M113" s="37"/>
    </row>
    <row r="114" spans="1:13" ht="9">
      <c r="A114" s="38">
        <v>5.5</v>
      </c>
      <c r="B114" s="38">
        <f>IF(A114=0,B113,-834+SUM($A$1:A114))</f>
        <v>-330.44652777777776</v>
      </c>
      <c r="D114" s="38">
        <v>27</v>
      </c>
      <c r="E114" s="27">
        <v>10</v>
      </c>
      <c r="F114" s="28">
        <f t="shared" si="1"/>
        <v>-20</v>
      </c>
      <c r="G114" s="36">
        <v>0.0625</v>
      </c>
      <c r="H114" s="27" t="s">
        <v>335</v>
      </c>
      <c r="I114" s="40" t="s">
        <v>336</v>
      </c>
      <c r="K114" s="37"/>
      <c r="L114" s="37"/>
      <c r="M114" s="37"/>
    </row>
    <row r="115" spans="1:13" ht="24.75">
      <c r="A115" s="38">
        <v>0</v>
      </c>
      <c r="B115" s="38">
        <f>IF(A115=0,B114,-834+SUM($A$1:A115))</f>
        <v>-330.44652777777776</v>
      </c>
      <c r="C115" s="31">
        <v>17</v>
      </c>
      <c r="D115" s="38">
        <v>0</v>
      </c>
      <c r="E115" s="27">
        <v>10</v>
      </c>
      <c r="F115" s="28">
        <f t="shared" si="1"/>
        <v>0</v>
      </c>
      <c r="G115" s="36">
        <v>0</v>
      </c>
      <c r="H115" s="27" t="s">
        <v>337</v>
      </c>
      <c r="I115" s="40" t="s">
        <v>338</v>
      </c>
      <c r="K115" s="37"/>
      <c r="L115" s="37"/>
      <c r="M115" s="37"/>
    </row>
    <row r="116" spans="1:13" ht="33">
      <c r="A116" s="38">
        <v>6</v>
      </c>
      <c r="B116" s="38">
        <f>IF(A116=0,B115,-834+SUM($A$1:A116))</f>
        <v>-324.44652777777776</v>
      </c>
      <c r="D116" s="38">
        <v>6</v>
      </c>
      <c r="E116" s="27">
        <v>5</v>
      </c>
      <c r="F116" s="28">
        <f t="shared" si="1"/>
        <v>-5</v>
      </c>
      <c r="G116" s="36">
        <v>0.0625</v>
      </c>
      <c r="H116" s="27" t="s">
        <v>339</v>
      </c>
      <c r="I116" s="40" t="s">
        <v>340</v>
      </c>
      <c r="K116" s="37"/>
      <c r="L116" s="37"/>
      <c r="M116" s="37"/>
    </row>
    <row r="117" spans="1:13" ht="24.75">
      <c r="A117" s="38">
        <v>10</v>
      </c>
      <c r="B117" s="38">
        <f>IF(A117=0,B116,-834+SUM($A$1:A117))</f>
        <v>-314.44652777777776</v>
      </c>
      <c r="D117" s="38">
        <v>16</v>
      </c>
      <c r="E117" s="27">
        <v>100</v>
      </c>
      <c r="F117" s="28">
        <f t="shared" si="1"/>
        <v>95</v>
      </c>
      <c r="G117" s="36">
        <v>0.10416666666666667</v>
      </c>
      <c r="H117" s="27" t="s">
        <v>341</v>
      </c>
      <c r="I117" s="40" t="s">
        <v>342</v>
      </c>
      <c r="K117" s="37"/>
      <c r="L117" s="37"/>
      <c r="M117" s="37"/>
    </row>
    <row r="118" spans="1:13" ht="24.75">
      <c r="A118" s="38">
        <v>3</v>
      </c>
      <c r="B118" s="38">
        <f>IF(A118=0,B117,-834+SUM($A$1:A118))</f>
        <v>-311.44652777777776</v>
      </c>
      <c r="D118" s="38">
        <v>19</v>
      </c>
      <c r="E118" s="27">
        <v>50</v>
      </c>
      <c r="F118" s="28">
        <f t="shared" si="1"/>
        <v>-50</v>
      </c>
      <c r="G118" s="36">
        <v>0.041666666666666664</v>
      </c>
      <c r="H118" s="27" t="s">
        <v>343</v>
      </c>
      <c r="I118" s="40" t="s">
        <v>344</v>
      </c>
      <c r="K118" s="37"/>
      <c r="L118" s="37"/>
      <c r="M118" s="37"/>
    </row>
    <row r="119" spans="1:13" ht="16.5">
      <c r="A119" s="38">
        <v>7</v>
      </c>
      <c r="B119" s="38">
        <f>IF(A119=0,B118,-834+SUM($A$1:A119))</f>
        <v>-304.44652777777776</v>
      </c>
      <c r="D119" s="38">
        <v>26</v>
      </c>
      <c r="E119" s="27">
        <v>130</v>
      </c>
      <c r="F119" s="28">
        <f t="shared" si="1"/>
        <v>80</v>
      </c>
      <c r="G119" s="36">
        <v>0.08333333333333333</v>
      </c>
      <c r="H119" s="27" t="s">
        <v>345</v>
      </c>
      <c r="I119" s="40" t="s">
        <v>346</v>
      </c>
      <c r="K119" s="37"/>
      <c r="L119" s="37"/>
      <c r="M119" s="37"/>
    </row>
    <row r="120" spans="1:13" ht="41.25">
      <c r="A120" s="38">
        <v>4</v>
      </c>
      <c r="B120" s="38">
        <f>IF(A120=0,B119,-834+SUM($A$1:A120))</f>
        <v>-300.44652777777776</v>
      </c>
      <c r="D120" s="38">
        <v>30</v>
      </c>
      <c r="E120" s="27">
        <v>100</v>
      </c>
      <c r="F120" s="28">
        <f t="shared" si="1"/>
        <v>-30</v>
      </c>
      <c r="G120" s="36">
        <v>0.041666666666666664</v>
      </c>
      <c r="H120" s="27" t="s">
        <v>347</v>
      </c>
      <c r="I120" s="40" t="s">
        <v>348</v>
      </c>
      <c r="K120" s="37"/>
      <c r="L120" s="37"/>
      <c r="M120" s="37"/>
    </row>
    <row r="121" spans="1:13" ht="9">
      <c r="A121" s="38">
        <v>9</v>
      </c>
      <c r="B121" s="38">
        <f>IF(A121=0,B120,-834+SUM($A$1:A121))</f>
        <v>-291.44652777777776</v>
      </c>
      <c r="D121" s="38">
        <v>39</v>
      </c>
      <c r="E121" s="27">
        <v>20</v>
      </c>
      <c r="F121" s="28">
        <f t="shared" si="1"/>
        <v>-80</v>
      </c>
      <c r="G121" s="36">
        <v>0.10416666666666667</v>
      </c>
      <c r="H121" s="27" t="s">
        <v>349</v>
      </c>
      <c r="I121" s="40" t="s">
        <v>350</v>
      </c>
      <c r="K121" s="37"/>
      <c r="L121" s="37"/>
      <c r="M121" s="37"/>
    </row>
    <row r="122" spans="1:13" ht="41.25">
      <c r="A122" s="38">
        <v>0</v>
      </c>
      <c r="B122" s="38">
        <f>IF(A122=0,B121,-834+SUM($A$1:A122))</f>
        <v>-291.44652777777776</v>
      </c>
      <c r="C122" s="31">
        <v>18</v>
      </c>
      <c r="D122" s="38">
        <v>0</v>
      </c>
      <c r="E122" s="27">
        <v>20</v>
      </c>
      <c r="F122" s="28">
        <f t="shared" si="1"/>
        <v>0</v>
      </c>
      <c r="G122" s="36">
        <v>0</v>
      </c>
      <c r="H122" s="27" t="s">
        <v>349</v>
      </c>
      <c r="I122" s="40" t="s">
        <v>351</v>
      </c>
      <c r="K122" s="37"/>
      <c r="L122" s="37"/>
      <c r="M122" s="37"/>
    </row>
    <row r="123" spans="1:13" ht="24.75">
      <c r="A123" s="38">
        <v>7</v>
      </c>
      <c r="B123" s="38">
        <f>IF(A123=0,B122,-834+SUM($A$1:A123))</f>
        <v>-284.44652777777776</v>
      </c>
      <c r="D123" s="38">
        <v>7</v>
      </c>
      <c r="E123" s="27">
        <v>130</v>
      </c>
      <c r="F123" s="28">
        <f t="shared" si="1"/>
        <v>110</v>
      </c>
      <c r="G123" s="36">
        <v>0.08333333333333333</v>
      </c>
      <c r="H123" s="27" t="s">
        <v>352</v>
      </c>
      <c r="I123" s="40" t="s">
        <v>353</v>
      </c>
      <c r="K123" s="37"/>
      <c r="L123" s="37"/>
      <c r="M123" s="37"/>
    </row>
    <row r="124" spans="1:13" ht="9">
      <c r="A124" s="38">
        <v>7</v>
      </c>
      <c r="B124" s="38">
        <f>IF(A124=0,B123,-834+SUM($A$1:A124))</f>
        <v>-277.44652777777776</v>
      </c>
      <c r="D124" s="38">
        <v>14</v>
      </c>
      <c r="E124" s="27">
        <v>100</v>
      </c>
      <c r="F124" s="28">
        <f t="shared" si="1"/>
        <v>-30</v>
      </c>
      <c r="G124" s="36">
        <v>0.0763888888888889</v>
      </c>
      <c r="H124" s="27" t="s">
        <v>354</v>
      </c>
      <c r="I124" s="40" t="s">
        <v>355</v>
      </c>
      <c r="K124" s="37"/>
      <c r="L124" s="37"/>
      <c r="M124" s="37"/>
    </row>
    <row r="125" spans="1:13" ht="33">
      <c r="A125" s="38">
        <v>8</v>
      </c>
      <c r="B125" s="38">
        <f>IF(A125=0,B124,-834+SUM($A$1:A125))</f>
        <v>-269.44652777777776</v>
      </c>
      <c r="D125" s="38">
        <v>22</v>
      </c>
      <c r="E125" s="27">
        <v>110</v>
      </c>
      <c r="F125" s="28">
        <f t="shared" si="1"/>
        <v>10</v>
      </c>
      <c r="G125" s="36">
        <v>0.08333333333333333</v>
      </c>
      <c r="H125" s="27" t="s">
        <v>356</v>
      </c>
      <c r="I125" s="40" t="s">
        <v>357</v>
      </c>
      <c r="K125" s="37"/>
      <c r="L125" s="37"/>
      <c r="M125" s="37"/>
    </row>
    <row r="126" spans="1:13" ht="24.75">
      <c r="A126" s="38">
        <v>7</v>
      </c>
      <c r="B126" s="38">
        <f>IF(A126=0,B125,-834+SUM($A$1:A126))</f>
        <v>-262.44652777777776</v>
      </c>
      <c r="D126" s="38">
        <v>29</v>
      </c>
      <c r="E126" s="27">
        <v>10</v>
      </c>
      <c r="F126" s="28">
        <f t="shared" si="1"/>
        <v>-100</v>
      </c>
      <c r="G126" s="36">
        <v>0.0763888888888889</v>
      </c>
      <c r="H126" s="27" t="s">
        <v>358</v>
      </c>
      <c r="I126" s="40" t="s">
        <v>359</v>
      </c>
      <c r="K126" s="37"/>
      <c r="L126" s="37"/>
      <c r="M126" s="37"/>
    </row>
    <row r="127" spans="1:13" ht="33">
      <c r="A127" s="38">
        <v>7</v>
      </c>
      <c r="B127" s="38">
        <f>IF(A127=0,B126,-834+SUM($A$1:A127))</f>
        <v>-255.44652777777776</v>
      </c>
      <c r="D127" s="38">
        <v>36</v>
      </c>
      <c r="E127" s="27">
        <v>20</v>
      </c>
      <c r="F127" s="28">
        <f t="shared" si="1"/>
        <v>10</v>
      </c>
      <c r="G127" s="36">
        <v>0.08333333333333333</v>
      </c>
      <c r="H127" s="27" t="s">
        <v>360</v>
      </c>
      <c r="I127" s="40" t="s">
        <v>361</v>
      </c>
      <c r="K127" s="37"/>
      <c r="L127" s="37"/>
      <c r="M127" s="37"/>
    </row>
    <row r="128" spans="1:13" ht="9">
      <c r="A128" s="38">
        <v>2</v>
      </c>
      <c r="B128" s="38">
        <f>IF(A128=0,B127,-834+SUM($A$1:A128))</f>
        <v>-253.44652777777776</v>
      </c>
      <c r="D128" s="38">
        <v>38</v>
      </c>
      <c r="E128" s="27">
        <v>60</v>
      </c>
      <c r="F128" s="28">
        <f t="shared" si="1"/>
        <v>40</v>
      </c>
      <c r="G128" s="36">
        <v>0.020833333333333332</v>
      </c>
      <c r="H128" s="27" t="s">
        <v>362</v>
      </c>
      <c r="I128" s="40" t="s">
        <v>363</v>
      </c>
      <c r="K128" s="37"/>
      <c r="L128" s="37"/>
      <c r="M128" s="37"/>
    </row>
    <row r="129" spans="1:13" ht="16.5">
      <c r="A129" s="38">
        <v>0</v>
      </c>
      <c r="B129" s="38">
        <f>IF(A129=0,B128,-834+SUM($A$1:A129))</f>
        <v>-253.44652777777776</v>
      </c>
      <c r="C129" s="31">
        <v>19</v>
      </c>
      <c r="D129" s="38">
        <v>0</v>
      </c>
      <c r="E129" s="27">
        <v>60</v>
      </c>
      <c r="F129" s="28">
        <f t="shared" si="1"/>
        <v>0</v>
      </c>
      <c r="G129" s="36">
        <v>0</v>
      </c>
      <c r="H129" s="27" t="s">
        <v>362</v>
      </c>
      <c r="I129" s="40" t="s">
        <v>7</v>
      </c>
      <c r="K129" s="37"/>
      <c r="L129" s="37"/>
      <c r="M129" s="37"/>
    </row>
    <row r="130" spans="1:13" ht="16.5">
      <c r="A130" s="38">
        <v>4.5</v>
      </c>
      <c r="B130" s="38">
        <f>IF(A130=0,B129,-834+SUM($A$1:A130))</f>
        <v>-248.94652777777776</v>
      </c>
      <c r="D130" s="38">
        <v>4.5</v>
      </c>
      <c r="E130" s="27">
        <v>120</v>
      </c>
      <c r="F130" s="28">
        <f t="shared" si="1"/>
        <v>60</v>
      </c>
      <c r="G130" s="36">
        <v>0.05555555555555555</v>
      </c>
      <c r="H130" s="27" t="s">
        <v>364</v>
      </c>
      <c r="I130" s="40" t="s">
        <v>365</v>
      </c>
      <c r="K130" s="37"/>
      <c r="L130" s="37"/>
      <c r="M130" s="37"/>
    </row>
    <row r="131" spans="1:13" ht="9">
      <c r="A131" s="38">
        <v>10</v>
      </c>
      <c r="B131" s="38">
        <f>IF(A131=0,B130,-834+SUM($A$1:A131))</f>
        <v>-238.94652777777776</v>
      </c>
      <c r="D131" s="38">
        <v>14.5</v>
      </c>
      <c r="E131" s="27">
        <v>50</v>
      </c>
      <c r="F131" s="28">
        <f t="shared" si="1"/>
        <v>-70</v>
      </c>
      <c r="G131" s="36">
        <v>0.09722222222222222</v>
      </c>
      <c r="H131" s="27" t="s">
        <v>366</v>
      </c>
      <c r="I131" s="40" t="s">
        <v>367</v>
      </c>
      <c r="K131" s="37"/>
      <c r="L131" s="37"/>
      <c r="M131" s="37"/>
    </row>
    <row r="132" spans="1:13" ht="16.5">
      <c r="A132" s="38">
        <v>5</v>
      </c>
      <c r="B132" s="38">
        <f>IF(A132=0,B131,-834+SUM($A$1:A132))</f>
        <v>-233.94652777777776</v>
      </c>
      <c r="D132" s="38">
        <v>19.5</v>
      </c>
      <c r="E132" s="27">
        <v>5</v>
      </c>
      <c r="F132" s="28">
        <f t="shared" si="1"/>
        <v>-45</v>
      </c>
      <c r="G132" s="36">
        <v>0.05555555555555555</v>
      </c>
      <c r="H132" s="27" t="s">
        <v>368</v>
      </c>
      <c r="I132" s="40" t="s">
        <v>369</v>
      </c>
      <c r="K132" s="37"/>
      <c r="L132" s="37"/>
      <c r="M132" s="37"/>
    </row>
    <row r="133" spans="1:13" ht="9">
      <c r="A133" s="38">
        <v>7.5</v>
      </c>
      <c r="B133" s="38">
        <f>IF(A133=0,B132,-834+SUM($A$1:A133))</f>
        <v>-226.44652777777776</v>
      </c>
      <c r="D133" s="38">
        <v>27</v>
      </c>
      <c r="E133" s="27">
        <v>130</v>
      </c>
      <c r="F133" s="28">
        <f aca="true" t="shared" si="2" ref="F133:F177">E133-E132</f>
        <v>125</v>
      </c>
      <c r="G133" s="36">
        <v>0.08333333333333333</v>
      </c>
      <c r="H133" s="27" t="s">
        <v>370</v>
      </c>
      <c r="I133" s="40" t="s">
        <v>371</v>
      </c>
      <c r="K133" s="37"/>
      <c r="L133" s="37"/>
      <c r="M133" s="37"/>
    </row>
    <row r="134" spans="1:13" ht="9">
      <c r="A134" s="38">
        <v>4</v>
      </c>
      <c r="B134" s="38">
        <f>IF(A134=0,B133,-834+SUM($A$1:A134))</f>
        <v>-222.44652777777776</v>
      </c>
      <c r="D134" s="38">
        <v>31</v>
      </c>
      <c r="E134" s="27">
        <v>50</v>
      </c>
      <c r="F134" s="28">
        <f t="shared" si="2"/>
        <v>-80</v>
      </c>
      <c r="G134" s="36">
        <v>0.034722222222222224</v>
      </c>
      <c r="H134" s="27" t="s">
        <v>372</v>
      </c>
      <c r="I134" s="40" t="s">
        <v>373</v>
      </c>
      <c r="K134" s="37"/>
      <c r="L134" s="37"/>
      <c r="M134" s="37"/>
    </row>
    <row r="135" spans="1:13" ht="16.5">
      <c r="A135" s="38">
        <v>0</v>
      </c>
      <c r="B135" s="38">
        <f>IF(A135=0,B134,-834+SUM($A$1:A135))</f>
        <v>-222.44652777777776</v>
      </c>
      <c r="C135" s="31">
        <v>20</v>
      </c>
      <c r="D135" s="38">
        <v>0</v>
      </c>
      <c r="E135" s="27">
        <v>50</v>
      </c>
      <c r="F135" s="28">
        <f t="shared" si="2"/>
        <v>0</v>
      </c>
      <c r="G135" s="36">
        <v>0</v>
      </c>
      <c r="H135" s="27" t="s">
        <v>372</v>
      </c>
      <c r="I135" s="40" t="s">
        <v>374</v>
      </c>
      <c r="K135" s="37"/>
      <c r="L135" s="37"/>
      <c r="M135" s="37"/>
    </row>
    <row r="136" spans="1:13" ht="33">
      <c r="A136" s="38">
        <v>5</v>
      </c>
      <c r="B136" s="38">
        <f>IF(A136=0,B135,-834+SUM($A$1:A136))</f>
        <v>-217.44652777777776</v>
      </c>
      <c r="D136" s="38">
        <v>5</v>
      </c>
      <c r="E136" s="27">
        <v>40</v>
      </c>
      <c r="F136" s="28">
        <f t="shared" si="2"/>
        <v>-10</v>
      </c>
      <c r="G136" s="36">
        <v>0.05555555555555555</v>
      </c>
      <c r="H136" s="27" t="s">
        <v>375</v>
      </c>
      <c r="I136" s="40" t="s">
        <v>376</v>
      </c>
      <c r="K136" s="37"/>
      <c r="L136" s="37"/>
      <c r="M136" s="37"/>
    </row>
    <row r="137" spans="1:13" ht="24.75">
      <c r="A137" s="38">
        <v>3.5</v>
      </c>
      <c r="B137" s="38">
        <f>IF(A137=0,B136,-834+SUM($A$1:A137))</f>
        <v>-213.94652777777776</v>
      </c>
      <c r="D137" s="38">
        <v>8.5</v>
      </c>
      <c r="E137" s="27">
        <v>50</v>
      </c>
      <c r="F137" s="28">
        <f t="shared" si="2"/>
        <v>10</v>
      </c>
      <c r="G137" s="36">
        <v>0.041666666666666664</v>
      </c>
      <c r="H137" s="27" t="s">
        <v>377</v>
      </c>
      <c r="I137" s="40" t="s">
        <v>378</v>
      </c>
      <c r="K137" s="37"/>
      <c r="L137" s="37"/>
      <c r="M137" s="37"/>
    </row>
    <row r="138" spans="1:13" ht="18">
      <c r="A138" s="38">
        <v>4</v>
      </c>
      <c r="B138" s="38">
        <f>IF(A138=0,B137,-834+SUM($A$1:A138))</f>
        <v>-209.94652777777776</v>
      </c>
      <c r="D138" s="38">
        <v>12.5</v>
      </c>
      <c r="E138" s="27">
        <v>50</v>
      </c>
      <c r="F138" s="28">
        <f t="shared" si="2"/>
        <v>0</v>
      </c>
      <c r="G138" s="36">
        <v>0.04861111111111111</v>
      </c>
      <c r="H138" s="27" t="s">
        <v>379</v>
      </c>
      <c r="I138" s="40" t="s">
        <v>380</v>
      </c>
      <c r="K138" s="37"/>
      <c r="L138" s="37"/>
      <c r="M138" s="37"/>
    </row>
    <row r="139" spans="1:13" ht="16.5">
      <c r="A139" s="38">
        <v>9.5</v>
      </c>
      <c r="B139" s="38">
        <f>IF(A139=0,B138,-834+SUM($A$1:A139))</f>
        <v>-200.44652777777776</v>
      </c>
      <c r="D139" s="38">
        <v>22</v>
      </c>
      <c r="E139" s="27">
        <v>20</v>
      </c>
      <c r="F139" s="28">
        <f t="shared" si="2"/>
        <v>-30</v>
      </c>
      <c r="G139" s="36">
        <v>0.10416666666666667</v>
      </c>
      <c r="H139" s="27" t="s">
        <v>381</v>
      </c>
      <c r="I139" s="40" t="s">
        <v>382</v>
      </c>
      <c r="K139" s="37"/>
      <c r="L139" s="37"/>
      <c r="M139" s="37"/>
    </row>
    <row r="140" spans="1:13" ht="16.5">
      <c r="A140" s="38">
        <v>0</v>
      </c>
      <c r="B140" s="38">
        <f>IF(A140=0,B139,-834+SUM($A$1:A140))</f>
        <v>-200.44652777777776</v>
      </c>
      <c r="C140" s="31">
        <v>21</v>
      </c>
      <c r="D140" s="38">
        <v>0</v>
      </c>
      <c r="E140" s="27">
        <v>20</v>
      </c>
      <c r="F140" s="28">
        <f t="shared" si="2"/>
        <v>0</v>
      </c>
      <c r="G140" s="36">
        <v>0</v>
      </c>
      <c r="H140" s="27" t="s">
        <v>381</v>
      </c>
      <c r="I140" s="40" t="s">
        <v>383</v>
      </c>
      <c r="K140" s="37"/>
      <c r="L140" s="37"/>
      <c r="M140" s="37"/>
    </row>
    <row r="141" spans="1:13" ht="9">
      <c r="A141" s="38">
        <v>6.5</v>
      </c>
      <c r="B141" s="38">
        <f>IF(A141=0,B140,-834+SUM($A$1:A141))</f>
        <v>-193.94652777777776</v>
      </c>
      <c r="D141" s="38">
        <v>6.5</v>
      </c>
      <c r="E141" s="27">
        <v>120</v>
      </c>
      <c r="F141" s="28">
        <f t="shared" si="2"/>
        <v>100</v>
      </c>
      <c r="G141" s="36">
        <v>0.0625</v>
      </c>
      <c r="H141" s="27" t="s">
        <v>384</v>
      </c>
      <c r="I141" s="40" t="s">
        <v>385</v>
      </c>
      <c r="K141" s="37"/>
      <c r="L141" s="37"/>
      <c r="M141" s="37"/>
    </row>
    <row r="142" spans="1:13" ht="9">
      <c r="A142" s="38">
        <v>5</v>
      </c>
      <c r="B142" s="38">
        <f>IF(A142=0,B141,-834+SUM($A$1:A142))</f>
        <v>-188.94652777777776</v>
      </c>
      <c r="D142" s="38">
        <v>11.5</v>
      </c>
      <c r="E142" s="27">
        <v>0</v>
      </c>
      <c r="F142" s="28">
        <f t="shared" si="2"/>
        <v>-120</v>
      </c>
      <c r="G142" s="36">
        <v>0.04861111111111111</v>
      </c>
      <c r="H142" s="27" t="s">
        <v>386</v>
      </c>
      <c r="I142" s="40" t="s">
        <v>387</v>
      </c>
      <c r="K142" s="37"/>
      <c r="L142" s="37"/>
      <c r="M142" s="37"/>
    </row>
    <row r="143" spans="1:13" ht="18">
      <c r="A143" s="38">
        <v>5.5</v>
      </c>
      <c r="B143" s="38">
        <f>IF(A143=0,B142,-834+SUM($A$1:A143))</f>
        <v>-183.44652777777776</v>
      </c>
      <c r="D143" s="38">
        <v>17</v>
      </c>
      <c r="E143" s="27">
        <v>260</v>
      </c>
      <c r="F143" s="28">
        <f t="shared" si="2"/>
        <v>260</v>
      </c>
      <c r="G143" s="36">
        <v>0.05555555555555555</v>
      </c>
      <c r="H143" s="27" t="s">
        <v>388</v>
      </c>
      <c r="I143" s="40" t="s">
        <v>389</v>
      </c>
      <c r="K143" s="37"/>
      <c r="L143" s="37"/>
      <c r="M143" s="37"/>
    </row>
    <row r="144" spans="1:13" ht="16.5">
      <c r="A144" s="38">
        <v>4.5</v>
      </c>
      <c r="B144" s="38">
        <f>IF(A144=0,B143,-834+SUM($A$1:A144))</f>
        <v>-178.94652777777776</v>
      </c>
      <c r="D144" s="38">
        <v>21.5</v>
      </c>
      <c r="E144" s="27">
        <v>190</v>
      </c>
      <c r="F144" s="28">
        <f t="shared" si="2"/>
        <v>-70</v>
      </c>
      <c r="G144" s="36">
        <v>0.041666666666666664</v>
      </c>
      <c r="H144" s="27" t="s">
        <v>390</v>
      </c>
      <c r="I144" s="40" t="s">
        <v>391</v>
      </c>
      <c r="K144" s="37"/>
      <c r="L144" s="37"/>
      <c r="M144" s="37"/>
    </row>
    <row r="145" spans="1:13" ht="16.5">
      <c r="A145" s="38">
        <v>6</v>
      </c>
      <c r="B145" s="38">
        <f>IF(A145=0,B144,-834+SUM($A$1:A145))</f>
        <v>-172.94652777777776</v>
      </c>
      <c r="D145" s="38">
        <v>27.5</v>
      </c>
      <c r="E145" s="27">
        <v>120</v>
      </c>
      <c r="F145" s="28">
        <f t="shared" si="2"/>
        <v>-70</v>
      </c>
      <c r="G145" s="36">
        <v>0.05555555555555555</v>
      </c>
      <c r="H145" s="27" t="s">
        <v>392</v>
      </c>
      <c r="I145" s="40" t="s">
        <v>393</v>
      </c>
      <c r="K145" s="37"/>
      <c r="L145" s="37"/>
      <c r="M145" s="37"/>
    </row>
    <row r="146" spans="1:13" ht="24.75">
      <c r="A146" s="38">
        <v>4.5</v>
      </c>
      <c r="B146" s="38">
        <f>IF(A146=0,B145,-834+SUM($A$1:A146))</f>
        <v>-168.44652777777776</v>
      </c>
      <c r="D146" s="38">
        <v>32</v>
      </c>
      <c r="E146" s="27">
        <v>230</v>
      </c>
      <c r="F146" s="28">
        <f t="shared" si="2"/>
        <v>110</v>
      </c>
      <c r="G146" s="36">
        <v>0.041666666666666664</v>
      </c>
      <c r="H146" s="27" t="s">
        <v>394</v>
      </c>
      <c r="I146" s="40" t="s">
        <v>1119</v>
      </c>
      <c r="K146" s="37"/>
      <c r="L146" s="37"/>
      <c r="M146" s="37"/>
    </row>
    <row r="147" spans="1:13" ht="9">
      <c r="A147" s="38">
        <v>6</v>
      </c>
      <c r="B147" s="38">
        <f>IF(A147=0,B146,-834+SUM($A$1:A147))</f>
        <v>-162.44652777777776</v>
      </c>
      <c r="D147" s="38">
        <v>38</v>
      </c>
      <c r="E147" s="27">
        <v>200</v>
      </c>
      <c r="F147" s="28">
        <f t="shared" si="2"/>
        <v>-30</v>
      </c>
      <c r="G147" s="36">
        <v>0.06944444444444443</v>
      </c>
      <c r="H147" s="27" t="s">
        <v>1120</v>
      </c>
      <c r="I147" s="40" t="s">
        <v>1121</v>
      </c>
      <c r="K147" s="37"/>
      <c r="L147" s="37"/>
      <c r="M147" s="37"/>
    </row>
    <row r="148" spans="1:13" ht="24.75">
      <c r="A148" s="38">
        <v>0</v>
      </c>
      <c r="B148" s="38">
        <f>IF(A148=0,B147,-834+SUM($A$1:A148))</f>
        <v>-162.44652777777776</v>
      </c>
      <c r="C148" s="31">
        <v>22</v>
      </c>
      <c r="D148" s="38">
        <v>0</v>
      </c>
      <c r="E148" s="30">
        <v>200</v>
      </c>
      <c r="F148" s="28">
        <f t="shared" si="2"/>
        <v>0</v>
      </c>
      <c r="G148" s="36">
        <v>0</v>
      </c>
      <c r="H148" s="30" t="s">
        <v>1120</v>
      </c>
      <c r="I148" s="42" t="s">
        <v>1122</v>
      </c>
      <c r="K148" s="37"/>
      <c r="L148" s="37"/>
      <c r="M148" s="37"/>
    </row>
    <row r="149" spans="1:13" ht="9">
      <c r="A149" s="38">
        <v>11</v>
      </c>
      <c r="B149" s="38">
        <f>IF(A149=0,B148,-834+SUM($A$1:A149))</f>
        <v>-151.44652777777776</v>
      </c>
      <c r="D149" s="38">
        <v>11</v>
      </c>
      <c r="E149" s="27">
        <v>520</v>
      </c>
      <c r="F149" s="28">
        <f t="shared" si="2"/>
        <v>320</v>
      </c>
      <c r="G149" s="36">
        <v>0.125</v>
      </c>
      <c r="H149" s="27" t="s">
        <v>1123</v>
      </c>
      <c r="I149" s="40" t="s">
        <v>1124</v>
      </c>
      <c r="K149" s="37"/>
      <c r="L149" s="37"/>
      <c r="M149" s="37"/>
    </row>
    <row r="150" spans="1:13" ht="16.5">
      <c r="A150" s="38">
        <v>5</v>
      </c>
      <c r="B150" s="38">
        <f>IF(A150=0,B149,-834+SUM($A$1:A150))</f>
        <v>-146.44652777777776</v>
      </c>
      <c r="D150" s="38">
        <v>16</v>
      </c>
      <c r="E150" s="27">
        <v>510</v>
      </c>
      <c r="F150" s="28">
        <f t="shared" si="2"/>
        <v>-10</v>
      </c>
      <c r="G150" s="36">
        <v>0.041666666666666664</v>
      </c>
      <c r="H150" s="27" t="s">
        <v>1125</v>
      </c>
      <c r="I150" s="40" t="s">
        <v>1126</v>
      </c>
      <c r="K150" s="37"/>
      <c r="L150" s="37"/>
      <c r="M150" s="37"/>
    </row>
    <row r="151" spans="1:13" ht="9">
      <c r="A151" s="38">
        <v>16</v>
      </c>
      <c r="B151" s="38">
        <f>IF(A151=0,B150,-834+SUM($A$1:A151))</f>
        <v>-130.44652777777776</v>
      </c>
      <c r="D151" s="38">
        <v>32</v>
      </c>
      <c r="E151" s="28">
        <v>0</v>
      </c>
      <c r="F151" s="28">
        <f t="shared" si="2"/>
        <v>-510</v>
      </c>
      <c r="G151" s="36">
        <v>0.16666666666666666</v>
      </c>
      <c r="H151" s="27" t="s">
        <v>1127</v>
      </c>
      <c r="K151" s="37"/>
      <c r="L151" s="37"/>
      <c r="M151" s="37"/>
    </row>
    <row r="152" spans="1:13" ht="18">
      <c r="A152" s="38">
        <v>5</v>
      </c>
      <c r="B152" s="38">
        <f>IF(A152=0,B151,-834+SUM($A$1:A152))</f>
        <v>-125.44652777777776</v>
      </c>
      <c r="D152" s="38">
        <v>37</v>
      </c>
      <c r="E152" s="27">
        <v>480</v>
      </c>
      <c r="F152" s="28">
        <f t="shared" si="2"/>
        <v>480</v>
      </c>
      <c r="G152" s="36">
        <v>0.041666666666666664</v>
      </c>
      <c r="H152" s="27" t="s">
        <v>1128</v>
      </c>
      <c r="I152" s="40" t="s">
        <v>1129</v>
      </c>
      <c r="K152" s="37"/>
      <c r="L152" s="37"/>
      <c r="M152" s="37"/>
    </row>
    <row r="153" spans="1:13" ht="9">
      <c r="A153" s="38">
        <v>0</v>
      </c>
      <c r="B153" s="38">
        <f>IF(A153=0,B152,-834+SUM($A$1:A153))</f>
        <v>-125.44652777777776</v>
      </c>
      <c r="D153" s="38"/>
      <c r="E153" s="27"/>
      <c r="F153" s="28">
        <f t="shared" si="2"/>
        <v>-480</v>
      </c>
      <c r="G153" s="36">
        <v>0</v>
      </c>
      <c r="I153" s="40" t="s">
        <v>1130</v>
      </c>
      <c r="K153" s="37"/>
      <c r="L153" s="37"/>
      <c r="M153" s="37"/>
    </row>
    <row r="154" spans="1:13" ht="49.5">
      <c r="A154" s="38">
        <v>1.5</v>
      </c>
      <c r="B154" s="38">
        <f>IF(A154=0,B153,-834+SUM($A$1:A154))</f>
        <v>-123.94652777777776</v>
      </c>
      <c r="C154" s="31">
        <v>23</v>
      </c>
      <c r="D154" s="38">
        <v>1.5</v>
      </c>
      <c r="E154" s="27">
        <v>500</v>
      </c>
      <c r="F154" s="28">
        <f t="shared" si="2"/>
        <v>500</v>
      </c>
      <c r="G154" s="36">
        <v>0.013888888888888888</v>
      </c>
      <c r="H154" s="27" t="s">
        <v>1131</v>
      </c>
      <c r="I154" s="40" t="s">
        <v>1132</v>
      </c>
      <c r="K154" s="37"/>
      <c r="L154" s="37"/>
      <c r="M154" s="37"/>
    </row>
    <row r="155" spans="1:13" ht="9">
      <c r="A155" s="38">
        <v>9.5</v>
      </c>
      <c r="B155" s="38">
        <f>IF(A155=0,B154,-834+SUM($A$1:A155))</f>
        <v>-114.44652777777776</v>
      </c>
      <c r="D155" s="38">
        <v>11</v>
      </c>
      <c r="E155" s="27">
        <v>0</v>
      </c>
      <c r="F155" s="28">
        <f t="shared" si="2"/>
        <v>-500</v>
      </c>
      <c r="G155" s="36">
        <v>0.10416666666666667</v>
      </c>
      <c r="H155" s="27" t="s">
        <v>1133</v>
      </c>
      <c r="I155" s="40" t="s">
        <v>1134</v>
      </c>
      <c r="K155" s="37"/>
      <c r="L155" s="37"/>
      <c r="M155" s="37"/>
    </row>
    <row r="156" spans="1:13" ht="16.5">
      <c r="A156" s="38">
        <v>9</v>
      </c>
      <c r="B156" s="38">
        <f>IF(A156=0,B155,-834+SUM($A$1:A156))</f>
        <v>-105.44652777777776</v>
      </c>
      <c r="D156" s="38">
        <v>20</v>
      </c>
      <c r="E156" s="27">
        <v>420</v>
      </c>
      <c r="F156" s="28">
        <f t="shared" si="2"/>
        <v>420</v>
      </c>
      <c r="G156" s="36">
        <v>0.11805555555555557</v>
      </c>
      <c r="H156" s="27" t="s">
        <v>1135</v>
      </c>
      <c r="I156" s="40" t="s">
        <v>1136</v>
      </c>
      <c r="K156" s="37"/>
      <c r="L156" s="37"/>
      <c r="M156" s="37"/>
    </row>
    <row r="157" spans="1:13" ht="16.5">
      <c r="A157" s="38">
        <v>4</v>
      </c>
      <c r="B157" s="38">
        <f>IF(A157=0,B156,-834+SUM($A$1:A157))</f>
        <v>-101.44652777777776</v>
      </c>
      <c r="D157" s="38">
        <v>24</v>
      </c>
      <c r="E157" s="27">
        <v>0</v>
      </c>
      <c r="F157" s="28">
        <f t="shared" si="2"/>
        <v>-420</v>
      </c>
      <c r="G157" s="36">
        <v>0.041666666666666664</v>
      </c>
      <c r="H157" s="27" t="s">
        <v>1137</v>
      </c>
      <c r="I157" s="40" t="s">
        <v>1138</v>
      </c>
      <c r="K157" s="37"/>
      <c r="L157" s="37"/>
      <c r="M157" s="37"/>
    </row>
    <row r="158" spans="1:13" ht="18">
      <c r="A158" s="38">
        <v>5</v>
      </c>
      <c r="B158" s="38">
        <f>IF(A158=0,B157,-834+SUM($A$1:A158))</f>
        <v>-96.44652777777776</v>
      </c>
      <c r="D158" s="38">
        <v>29</v>
      </c>
      <c r="E158" s="27">
        <v>435</v>
      </c>
      <c r="F158" s="28">
        <f t="shared" si="2"/>
        <v>435</v>
      </c>
      <c r="G158" s="36">
        <v>0.05555555555555555</v>
      </c>
      <c r="H158" s="27" t="s">
        <v>1139</v>
      </c>
      <c r="I158" s="40" t="s">
        <v>1140</v>
      </c>
      <c r="K158" s="37"/>
      <c r="L158" s="37"/>
      <c r="M158" s="37"/>
    </row>
    <row r="159" spans="1:13" ht="9">
      <c r="A159" s="38">
        <v>7</v>
      </c>
      <c r="B159" s="38">
        <f>IF(A159=0,B158,-834+SUM($A$1:A159))</f>
        <v>-89.44652777777776</v>
      </c>
      <c r="D159" s="38">
        <v>36</v>
      </c>
      <c r="E159" s="27">
        <v>450</v>
      </c>
      <c r="F159" s="28">
        <f t="shared" si="2"/>
        <v>15</v>
      </c>
      <c r="G159" s="36">
        <v>0.0763888888888889</v>
      </c>
      <c r="H159" s="27" t="s">
        <v>1141</v>
      </c>
      <c r="I159" s="40" t="s">
        <v>1142</v>
      </c>
      <c r="K159" s="37"/>
      <c r="L159" s="37"/>
      <c r="M159" s="37"/>
    </row>
    <row r="160" spans="1:13" ht="24.75">
      <c r="A160" s="38">
        <v>0</v>
      </c>
      <c r="B160" s="38">
        <f>IF(A160=0,B159,-834+SUM($A$1:A160))</f>
        <v>-89.44652777777776</v>
      </c>
      <c r="C160" s="31">
        <v>24</v>
      </c>
      <c r="D160" s="38">
        <v>0</v>
      </c>
      <c r="E160" s="27">
        <v>450</v>
      </c>
      <c r="F160" s="28">
        <f t="shared" si="2"/>
        <v>0</v>
      </c>
      <c r="G160" s="36">
        <v>0</v>
      </c>
      <c r="H160" s="27" t="s">
        <v>1141</v>
      </c>
      <c r="I160" s="40" t="s">
        <v>1143</v>
      </c>
      <c r="K160" s="37"/>
      <c r="L160" s="37"/>
      <c r="M160" s="37"/>
    </row>
    <row r="161" spans="1:13" ht="16.5">
      <c r="A161" s="38">
        <v>5.5</v>
      </c>
      <c r="B161" s="38">
        <f>IF(A161=0,B160,-834+SUM($A$1:A161))</f>
        <v>-83.94652777777776</v>
      </c>
      <c r="D161" s="38">
        <v>5.5</v>
      </c>
      <c r="E161" s="27">
        <v>633</v>
      </c>
      <c r="F161" s="28">
        <f t="shared" si="2"/>
        <v>183</v>
      </c>
      <c r="G161" s="36">
        <v>0.04861111111111111</v>
      </c>
      <c r="H161" s="27" t="s">
        <v>1144</v>
      </c>
      <c r="I161" s="40" t="s">
        <v>1145</v>
      </c>
      <c r="K161" s="37"/>
      <c r="L161" s="37"/>
      <c r="M161" s="37"/>
    </row>
    <row r="162" spans="1:13" ht="9">
      <c r="A162" s="38">
        <v>7.5</v>
      </c>
      <c r="B162" s="38">
        <f>IF(A162=0,B161,-834+SUM($A$1:A162))</f>
        <v>-76.44652777777776</v>
      </c>
      <c r="D162" s="38">
        <v>13</v>
      </c>
      <c r="E162" s="27">
        <v>625</v>
      </c>
      <c r="F162" s="28">
        <f t="shared" si="2"/>
        <v>-8</v>
      </c>
      <c r="G162" s="36">
        <v>0.0625</v>
      </c>
      <c r="H162" s="27" t="s">
        <v>1146</v>
      </c>
      <c r="I162" s="40" t="s">
        <v>1147</v>
      </c>
      <c r="K162" s="37"/>
      <c r="L162" s="37"/>
      <c r="M162" s="37"/>
    </row>
    <row r="163" spans="1:13" ht="18">
      <c r="A163" s="38">
        <v>6</v>
      </c>
      <c r="B163" s="38">
        <f>IF(A163=0,B162,-834+SUM($A$1:A163))</f>
        <v>-70.44652777777776</v>
      </c>
      <c r="D163" s="38">
        <v>19</v>
      </c>
      <c r="E163" s="27">
        <v>700</v>
      </c>
      <c r="F163" s="28">
        <f t="shared" si="2"/>
        <v>75</v>
      </c>
      <c r="G163" s="36">
        <v>0.05555555555555555</v>
      </c>
      <c r="H163" s="27" t="s">
        <v>1148</v>
      </c>
      <c r="I163" s="40" t="s">
        <v>1149</v>
      </c>
      <c r="K163" s="37"/>
      <c r="L163" s="37"/>
      <c r="M163" s="37"/>
    </row>
    <row r="164" spans="1:9" ht="18">
      <c r="A164" s="38">
        <v>9</v>
      </c>
      <c r="B164" s="38">
        <f>IF(A164=0,B163,-834+SUM($A$1:A164))</f>
        <v>-61.44652777777776</v>
      </c>
      <c r="D164" s="38">
        <v>28</v>
      </c>
      <c r="E164" s="27">
        <v>511</v>
      </c>
      <c r="F164" s="28">
        <f t="shared" si="2"/>
        <v>-189</v>
      </c>
      <c r="G164" s="36">
        <v>0.08333333333333333</v>
      </c>
      <c r="H164" s="27" t="s">
        <v>1150</v>
      </c>
      <c r="I164" s="40" t="s">
        <v>1151</v>
      </c>
    </row>
    <row r="165" spans="1:9" ht="18">
      <c r="A165" s="38">
        <v>0</v>
      </c>
      <c r="B165" s="38">
        <f>IF(A165=0,B164,-834+SUM($A$1:A165))</f>
        <v>-61.44652777777776</v>
      </c>
      <c r="D165" s="38">
        <v>0</v>
      </c>
      <c r="E165" s="27">
        <v>511</v>
      </c>
      <c r="F165" s="28">
        <f t="shared" si="2"/>
        <v>0</v>
      </c>
      <c r="G165" s="36">
        <v>0</v>
      </c>
      <c r="H165" s="27" t="s">
        <v>1150</v>
      </c>
      <c r="I165" s="40" t="s">
        <v>1152</v>
      </c>
    </row>
    <row r="166" spans="1:9" ht="18">
      <c r="A166" s="38">
        <v>11.5</v>
      </c>
      <c r="B166" s="38">
        <f>IF(A166=0,B165,-834+SUM($A$1:A166))</f>
        <v>-49.94652777777776</v>
      </c>
      <c r="D166" s="38">
        <v>11.5</v>
      </c>
      <c r="E166" s="27">
        <v>480</v>
      </c>
      <c r="F166" s="28">
        <f t="shared" si="2"/>
        <v>-31</v>
      </c>
      <c r="G166" s="36">
        <v>0.125</v>
      </c>
      <c r="H166" s="27" t="s">
        <v>1153</v>
      </c>
      <c r="I166" s="40" t="s">
        <v>1154</v>
      </c>
    </row>
    <row r="167" spans="1:9" ht="24.75">
      <c r="A167" s="38">
        <v>0</v>
      </c>
      <c r="B167" s="38">
        <f>IF(A167=0,B166,-834+SUM($A$1:A167))</f>
        <v>-49.94652777777776</v>
      </c>
      <c r="C167" s="31">
        <v>25</v>
      </c>
      <c r="D167" s="38">
        <v>0</v>
      </c>
      <c r="E167" s="27">
        <v>0</v>
      </c>
      <c r="F167" s="28">
        <f t="shared" si="2"/>
        <v>-480</v>
      </c>
      <c r="G167" s="36">
        <v>0</v>
      </c>
      <c r="I167" s="40" t="s">
        <v>1155</v>
      </c>
    </row>
    <row r="168" spans="1:9" ht="16.5">
      <c r="A168" s="38">
        <v>4.5</v>
      </c>
      <c r="B168" s="38">
        <f>IF(A168=0,B167,-834+SUM($A$1:A168))</f>
        <v>-45.44652777777776</v>
      </c>
      <c r="D168" s="38">
        <v>16</v>
      </c>
      <c r="E168" s="27">
        <v>480</v>
      </c>
      <c r="F168" s="28">
        <f t="shared" si="2"/>
        <v>480</v>
      </c>
      <c r="G168" s="36">
        <v>0.041666666666666664</v>
      </c>
      <c r="H168" s="27" t="s">
        <v>1156</v>
      </c>
      <c r="I168" s="40" t="s">
        <v>1157</v>
      </c>
    </row>
    <row r="169" spans="1:9" ht="24.75">
      <c r="A169" s="38">
        <v>5</v>
      </c>
      <c r="B169" s="38">
        <f>IF(A169=0,B168,-834+SUM($A$1:A169))</f>
        <v>-40.44652777777776</v>
      </c>
      <c r="D169" s="38">
        <v>20</v>
      </c>
      <c r="E169" s="27">
        <v>425</v>
      </c>
      <c r="F169" s="28">
        <f t="shared" si="2"/>
        <v>-55</v>
      </c>
      <c r="G169" s="36">
        <v>0.04861111111111111</v>
      </c>
      <c r="H169" s="27" t="s">
        <v>1158</v>
      </c>
      <c r="I169" s="40" t="s">
        <v>1159</v>
      </c>
    </row>
    <row r="170" spans="1:9" ht="24.75">
      <c r="A170" s="38">
        <v>5</v>
      </c>
      <c r="B170" s="38">
        <f>IF(A170=0,B169,-834+SUM($A$1:A170))</f>
        <v>-35.44652777777776</v>
      </c>
      <c r="D170" s="38">
        <v>25</v>
      </c>
      <c r="E170" s="27">
        <v>400</v>
      </c>
      <c r="F170" s="28">
        <f t="shared" si="2"/>
        <v>-25</v>
      </c>
      <c r="G170" s="36">
        <v>0.04861111111111111</v>
      </c>
      <c r="H170" s="27" t="s">
        <v>1160</v>
      </c>
      <c r="I170" s="40" t="s">
        <v>1161</v>
      </c>
    </row>
    <row r="171" spans="1:9" ht="16.5">
      <c r="A171" s="38">
        <v>5</v>
      </c>
      <c r="B171" s="38">
        <f>IF(A171=0,B170,-834+SUM($A$1:A171))</f>
        <v>-30.44652777777776</v>
      </c>
      <c r="D171" s="38">
        <v>30</v>
      </c>
      <c r="E171" s="27">
        <v>380</v>
      </c>
      <c r="F171" s="28">
        <f t="shared" si="2"/>
        <v>-20</v>
      </c>
      <c r="G171" s="36">
        <v>0.04861111111111111</v>
      </c>
      <c r="H171" s="27" t="s">
        <v>1162</v>
      </c>
      <c r="I171" s="40" t="s">
        <v>1163</v>
      </c>
    </row>
    <row r="172" spans="1:9" ht="9">
      <c r="A172" s="38">
        <v>3</v>
      </c>
      <c r="B172" s="38">
        <f>IF(A172=0,B171,-834+SUM($A$1:A172))</f>
        <v>-27.44652777777776</v>
      </c>
      <c r="D172" s="38">
        <v>33</v>
      </c>
      <c r="E172" s="28">
        <v>0</v>
      </c>
      <c r="F172" s="28">
        <f t="shared" si="2"/>
        <v>-380</v>
      </c>
      <c r="G172" s="36">
        <v>0.027777777777777776</v>
      </c>
      <c r="H172" s="27" t="s">
        <v>1280</v>
      </c>
      <c r="I172" s="40" t="s">
        <v>1164</v>
      </c>
    </row>
    <row r="173" spans="1:8" ht="9">
      <c r="A173" s="38">
        <v>4</v>
      </c>
      <c r="B173" s="38">
        <f>IF(A173=0,B172,-834+SUM($A$1:A173))</f>
        <v>-23.44652777777776</v>
      </c>
      <c r="D173" s="38">
        <v>37</v>
      </c>
      <c r="E173" s="27">
        <v>380</v>
      </c>
      <c r="F173" s="28">
        <f t="shared" si="2"/>
        <v>380</v>
      </c>
      <c r="G173" s="36">
        <v>0.041666666666666664</v>
      </c>
      <c r="H173" s="27" t="s">
        <v>1165</v>
      </c>
    </row>
    <row r="174" spans="1:9" ht="9">
      <c r="A174" s="38">
        <v>0</v>
      </c>
      <c r="B174" s="38">
        <f>IF(A174=0,B173,-834+SUM($A$1:A174))</f>
        <v>-23.44652777777776</v>
      </c>
      <c r="C174" s="31">
        <v>26</v>
      </c>
      <c r="D174" s="38">
        <v>0</v>
      </c>
      <c r="E174" s="27">
        <v>380</v>
      </c>
      <c r="F174" s="28">
        <f t="shared" si="2"/>
        <v>0</v>
      </c>
      <c r="G174" s="36">
        <v>0</v>
      </c>
      <c r="H174" s="27" t="s">
        <v>1165</v>
      </c>
      <c r="I174" s="40" t="s">
        <v>1166</v>
      </c>
    </row>
    <row r="175" spans="1:9" ht="9">
      <c r="A175" s="38">
        <v>11</v>
      </c>
      <c r="B175" s="38">
        <f>IF(A175=0,B174,-834+SUM($A$1:A175))</f>
        <v>-12.44652777777776</v>
      </c>
      <c r="D175" s="38">
        <v>11</v>
      </c>
      <c r="E175" s="27">
        <v>300</v>
      </c>
      <c r="F175" s="28">
        <f t="shared" si="2"/>
        <v>-80</v>
      </c>
      <c r="G175" s="36">
        <v>0.09722222222222222</v>
      </c>
      <c r="H175" s="27" t="s">
        <v>1167</v>
      </c>
      <c r="I175" s="40" t="s">
        <v>1168</v>
      </c>
    </row>
    <row r="176" spans="1:9" ht="41.25">
      <c r="A176" s="38">
        <v>6</v>
      </c>
      <c r="B176" s="38">
        <f>IF(A176=0,B175,-834+SUM($A$1:A176))</f>
        <v>-6.44652777777776</v>
      </c>
      <c r="D176" s="38">
        <v>17</v>
      </c>
      <c r="E176" s="27">
        <v>350</v>
      </c>
      <c r="F176" s="28">
        <f t="shared" si="2"/>
        <v>50</v>
      </c>
      <c r="G176" s="36">
        <v>0.04861111111111111</v>
      </c>
      <c r="H176" s="27" t="s">
        <v>1169</v>
      </c>
      <c r="I176" s="40" t="s">
        <v>1170</v>
      </c>
    </row>
    <row r="177" spans="1:9" ht="27">
      <c r="A177" s="38">
        <v>6</v>
      </c>
      <c r="B177" s="38">
        <f>IF(A177=0,B176,-834+SUM($A$1:A177))</f>
        <v>-0.4465277777777601</v>
      </c>
      <c r="D177" s="38">
        <v>23</v>
      </c>
      <c r="E177" s="28">
        <v>260</v>
      </c>
      <c r="F177" s="28">
        <f t="shared" si="2"/>
        <v>-90</v>
      </c>
      <c r="G177" s="36">
        <v>0.04861111111111111</v>
      </c>
      <c r="H177" s="27" t="s">
        <v>1171</v>
      </c>
      <c r="I177" s="43" t="s">
        <v>1171</v>
      </c>
    </row>
    <row r="178" ht="9">
      <c r="A178" s="38"/>
    </row>
  </sheetData>
  <sheetProtection/>
  <conditionalFormatting sqref="G1:G65536 F2:F65536">
    <cfRule type="cellIs" priority="1" dxfId="20" operator="equal" stopIfTrue="1">
      <formula>0</formula>
    </cfRule>
  </conditionalFormatting>
  <conditionalFormatting sqref="C2:D177">
    <cfRule type="cellIs" priority="2" dxfId="20" operator="equal" stopIfTrue="1">
      <formula>C1</formula>
    </cfRule>
  </conditionalFormatting>
  <conditionalFormatting sqref="C1:F1">
    <cfRule type="cellIs" priority="3" dxfId="21" operator="equal" stopIfTrue="1">
      <formula>C65536</formula>
    </cfRule>
  </conditionalFormatting>
  <printOptions/>
  <pageMargins left="0.1968503937007874" right="0.1968503937007874" top="0.1968503937007874" bottom="0.1968503937007874" header="0" footer="0"/>
  <pageSetup orientation="landscape" paperSize="11" r:id="rId1"/>
</worksheet>
</file>

<file path=xl/worksheets/sheet8.xml><?xml version="1.0" encoding="utf-8"?>
<worksheet xmlns="http://schemas.openxmlformats.org/spreadsheetml/2006/main" xmlns:r="http://schemas.openxmlformats.org/officeDocument/2006/relationships">
  <dimension ref="A1:D159"/>
  <sheetViews>
    <sheetView zoomScalePageLayoutView="0" workbookViewId="0" topLeftCell="A1">
      <selection activeCell="A1" sqref="A1"/>
    </sheetView>
  </sheetViews>
  <sheetFormatPr defaultColWidth="9.140625" defaultRowHeight="15"/>
  <cols>
    <col min="1" max="1" width="8.00390625" style="17" customWidth="1"/>
    <col min="2" max="2" width="68.8515625" style="17" customWidth="1"/>
    <col min="3" max="16384" width="9.140625" style="17" customWidth="1"/>
  </cols>
  <sheetData>
    <row r="1" spans="1:4" ht="9">
      <c r="A1" s="4" t="s">
        <v>406</v>
      </c>
      <c r="B1" s="19" t="s">
        <v>1172</v>
      </c>
      <c r="C1" s="17" t="s">
        <v>248</v>
      </c>
      <c r="D1" s="4"/>
    </row>
    <row r="2" spans="1:4" ht="9">
      <c r="A2" s="4" t="s">
        <v>133</v>
      </c>
      <c r="B2" s="19" t="s">
        <v>134</v>
      </c>
      <c r="C2" s="4" t="s">
        <v>135</v>
      </c>
      <c r="D2" s="4" t="s">
        <v>136</v>
      </c>
    </row>
    <row r="3" spans="1:4" ht="9">
      <c r="A3" s="4" t="s">
        <v>137</v>
      </c>
      <c r="B3" s="19"/>
      <c r="C3" s="4"/>
      <c r="D3" s="4"/>
    </row>
    <row r="4" spans="1:4" ht="45">
      <c r="A4" s="4" t="s">
        <v>408</v>
      </c>
      <c r="B4" s="19" t="s">
        <v>138</v>
      </c>
      <c r="C4" s="4"/>
      <c r="D4" s="4"/>
    </row>
    <row r="5" spans="1:4" ht="36">
      <c r="A5" s="4" t="s">
        <v>410</v>
      </c>
      <c r="B5" s="19" t="s">
        <v>658</v>
      </c>
      <c r="C5" s="4"/>
      <c r="D5" s="4"/>
    </row>
    <row r="6" spans="1:4" ht="18">
      <c r="A6" s="4"/>
      <c r="B6" s="19" t="s">
        <v>8</v>
      </c>
      <c r="C6" s="4"/>
      <c r="D6" s="4"/>
    </row>
    <row r="7" spans="1:4" ht="9">
      <c r="A7" s="4"/>
      <c r="B7" s="19" t="s">
        <v>9</v>
      </c>
      <c r="C7" s="4"/>
      <c r="D7" s="4"/>
    </row>
    <row r="8" spans="1:4" ht="9">
      <c r="A8" s="4"/>
      <c r="B8" s="19"/>
      <c r="C8" s="4"/>
      <c r="D8" s="4"/>
    </row>
    <row r="9" spans="1:4" ht="9">
      <c r="A9" s="4" t="s">
        <v>411</v>
      </c>
      <c r="B9" s="19" t="s">
        <v>659</v>
      </c>
      <c r="C9" s="17" t="s">
        <v>248</v>
      </c>
      <c r="D9" s="4"/>
    </row>
    <row r="10" spans="1:4" ht="9">
      <c r="A10" s="4" t="s">
        <v>139</v>
      </c>
      <c r="B10" s="19" t="s">
        <v>140</v>
      </c>
      <c r="C10" s="4" t="s">
        <v>141</v>
      </c>
      <c r="D10" s="4" t="s">
        <v>142</v>
      </c>
    </row>
    <row r="11" spans="1:4" ht="9">
      <c r="A11" s="4" t="s">
        <v>143</v>
      </c>
      <c r="B11" s="19"/>
      <c r="C11" s="4"/>
      <c r="D11" s="4"/>
    </row>
    <row r="12" spans="1:4" ht="18">
      <c r="A12" s="4" t="s">
        <v>408</v>
      </c>
      <c r="B12" s="19" t="s">
        <v>660</v>
      </c>
      <c r="C12" s="4"/>
      <c r="D12" s="4"/>
    </row>
    <row r="13" spans="1:4" ht="9">
      <c r="A13" s="4" t="s">
        <v>410</v>
      </c>
      <c r="B13" s="19" t="s">
        <v>661</v>
      </c>
      <c r="C13" s="4"/>
      <c r="D13" s="4"/>
    </row>
    <row r="14" spans="1:4" ht="9">
      <c r="A14" s="4"/>
      <c r="B14" s="19"/>
      <c r="C14" s="4"/>
      <c r="D14" s="4"/>
    </row>
    <row r="15" spans="1:4" ht="9">
      <c r="A15" s="4" t="s">
        <v>414</v>
      </c>
      <c r="B15" s="19" t="s">
        <v>662</v>
      </c>
      <c r="C15" s="17" t="s">
        <v>248</v>
      </c>
      <c r="D15" s="4"/>
    </row>
    <row r="16" spans="1:4" ht="9">
      <c r="A16" s="4" t="s">
        <v>144</v>
      </c>
      <c r="B16" s="19" t="s">
        <v>145</v>
      </c>
      <c r="C16" s="4" t="s">
        <v>146</v>
      </c>
      <c r="D16" s="4" t="s">
        <v>147</v>
      </c>
    </row>
    <row r="17" spans="1:4" ht="9">
      <c r="A17" s="4" t="s">
        <v>148</v>
      </c>
      <c r="B17" s="19"/>
      <c r="C17" s="4"/>
      <c r="D17" s="4"/>
    </row>
    <row r="18" spans="1:4" ht="63">
      <c r="A18" s="4" t="s">
        <v>408</v>
      </c>
      <c r="B18" s="19" t="s">
        <v>10</v>
      </c>
      <c r="C18" s="4"/>
      <c r="D18" s="4"/>
    </row>
    <row r="19" spans="1:4" ht="27">
      <c r="A19" s="4" t="s">
        <v>410</v>
      </c>
      <c r="B19" s="19" t="s">
        <v>11</v>
      </c>
      <c r="C19" s="4"/>
      <c r="D19" s="4"/>
    </row>
    <row r="20" spans="1:4" ht="9">
      <c r="A20" s="4"/>
      <c r="B20" s="19"/>
      <c r="C20" s="4"/>
      <c r="D20" s="4"/>
    </row>
    <row r="21" spans="1:4" ht="9">
      <c r="A21" s="4" t="s">
        <v>420</v>
      </c>
      <c r="B21" s="19" t="s">
        <v>663</v>
      </c>
      <c r="C21" s="17" t="s">
        <v>248</v>
      </c>
      <c r="D21" s="4"/>
    </row>
    <row r="22" spans="1:4" ht="9">
      <c r="A22" s="4" t="s">
        <v>149</v>
      </c>
      <c r="B22" s="19" t="s">
        <v>150</v>
      </c>
      <c r="C22" s="4" t="s">
        <v>151</v>
      </c>
      <c r="D22" s="4" t="s">
        <v>152</v>
      </c>
    </row>
    <row r="23" spans="1:4" ht="9">
      <c r="A23" s="4" t="s">
        <v>153</v>
      </c>
      <c r="B23" s="19"/>
      <c r="C23" s="4"/>
      <c r="D23" s="4"/>
    </row>
    <row r="24" spans="1:4" ht="18">
      <c r="A24" s="4" t="s">
        <v>408</v>
      </c>
      <c r="B24" s="19" t="s">
        <v>664</v>
      </c>
      <c r="C24" s="4"/>
      <c r="D24" s="4"/>
    </row>
    <row r="25" spans="1:4" ht="36">
      <c r="A25" s="4" t="s">
        <v>410</v>
      </c>
      <c r="B25" s="19" t="s">
        <v>12</v>
      </c>
      <c r="C25" s="4"/>
      <c r="D25" s="4"/>
    </row>
    <row r="26" spans="1:4" ht="9">
      <c r="A26" s="4"/>
      <c r="B26" s="19"/>
      <c r="C26" s="4"/>
      <c r="D26" s="4"/>
    </row>
    <row r="27" spans="1:4" ht="9">
      <c r="A27" s="4" t="s">
        <v>424</v>
      </c>
      <c r="B27" s="19" t="s">
        <v>665</v>
      </c>
      <c r="C27" s="17" t="s">
        <v>248</v>
      </c>
      <c r="D27" s="4"/>
    </row>
    <row r="28" spans="1:4" ht="9">
      <c r="A28" s="4" t="s">
        <v>154</v>
      </c>
      <c r="B28" s="19" t="s">
        <v>155</v>
      </c>
      <c r="C28" s="4" t="s">
        <v>156</v>
      </c>
      <c r="D28" s="4" t="s">
        <v>157</v>
      </c>
    </row>
    <row r="29" spans="1:4" ht="9">
      <c r="A29" s="4" t="s">
        <v>158</v>
      </c>
      <c r="B29" s="19"/>
      <c r="C29" s="4"/>
      <c r="D29" s="4"/>
    </row>
    <row r="30" spans="1:4" ht="36">
      <c r="A30" s="4" t="s">
        <v>408</v>
      </c>
      <c r="B30" s="19" t="s">
        <v>666</v>
      </c>
      <c r="C30" s="4"/>
      <c r="D30" s="4"/>
    </row>
    <row r="31" spans="1:4" ht="27">
      <c r="A31" s="4" t="s">
        <v>410</v>
      </c>
      <c r="B31" s="19" t="s">
        <v>13</v>
      </c>
      <c r="C31" s="4"/>
      <c r="D31" s="4"/>
    </row>
    <row r="32" spans="1:4" ht="9">
      <c r="A32" s="4"/>
      <c r="B32" s="19"/>
      <c r="C32" s="4"/>
      <c r="D32" s="4"/>
    </row>
    <row r="33" spans="1:4" ht="9">
      <c r="A33" s="4" t="s">
        <v>427</v>
      </c>
      <c r="B33" s="19" t="s">
        <v>667</v>
      </c>
      <c r="C33" s="17" t="s">
        <v>248</v>
      </c>
      <c r="D33" s="4"/>
    </row>
    <row r="34" spans="1:4" ht="9">
      <c r="A34" s="4" t="s">
        <v>159</v>
      </c>
      <c r="B34" s="19" t="s">
        <v>160</v>
      </c>
      <c r="C34" s="4" t="s">
        <v>161</v>
      </c>
      <c r="D34" s="4" t="s">
        <v>162</v>
      </c>
    </row>
    <row r="35" spans="1:4" ht="9">
      <c r="A35" s="4" t="s">
        <v>163</v>
      </c>
      <c r="B35" s="19"/>
      <c r="C35" s="4"/>
      <c r="D35" s="4"/>
    </row>
    <row r="36" spans="1:4" ht="36">
      <c r="A36" s="4" t="s">
        <v>408</v>
      </c>
      <c r="B36" s="19" t="s">
        <v>668</v>
      </c>
      <c r="C36" s="4"/>
      <c r="D36" s="4"/>
    </row>
    <row r="37" spans="1:4" ht="36">
      <c r="A37" s="4" t="s">
        <v>410</v>
      </c>
      <c r="B37" s="19" t="s">
        <v>14</v>
      </c>
      <c r="C37" s="4"/>
      <c r="D37" s="4"/>
    </row>
    <row r="38" spans="1:4" ht="9">
      <c r="A38" s="4"/>
      <c r="B38" s="19"/>
      <c r="C38" s="4"/>
      <c r="D38" s="4"/>
    </row>
    <row r="39" spans="1:4" ht="9">
      <c r="A39" s="4" t="s">
        <v>430</v>
      </c>
      <c r="B39" s="19" t="s">
        <v>669</v>
      </c>
      <c r="C39" s="4"/>
      <c r="D39" s="17" t="s">
        <v>670</v>
      </c>
    </row>
    <row r="40" spans="1:4" ht="9">
      <c r="A40" s="4" t="s">
        <v>164</v>
      </c>
      <c r="B40" s="19" t="s">
        <v>165</v>
      </c>
      <c r="C40" s="4" t="s">
        <v>166</v>
      </c>
      <c r="D40" s="4" t="s">
        <v>167</v>
      </c>
    </row>
    <row r="41" spans="1:4" ht="9">
      <c r="A41" s="4" t="s">
        <v>163</v>
      </c>
      <c r="B41" s="19"/>
      <c r="C41" s="4"/>
      <c r="D41" s="4"/>
    </row>
    <row r="42" spans="1:4" ht="72">
      <c r="A42" s="4" t="s">
        <v>408</v>
      </c>
      <c r="B42" s="19" t="s">
        <v>671</v>
      </c>
      <c r="C42" s="4"/>
      <c r="D42" s="4"/>
    </row>
    <row r="43" spans="1:4" ht="27">
      <c r="A43" s="4" t="s">
        <v>410</v>
      </c>
      <c r="B43" s="19" t="s">
        <v>15</v>
      </c>
      <c r="C43" s="4"/>
      <c r="D43" s="4"/>
    </row>
    <row r="44" spans="1:4" ht="9">
      <c r="A44" s="4"/>
      <c r="B44" s="19" t="s">
        <v>672</v>
      </c>
      <c r="C44" s="4"/>
      <c r="D44" s="4"/>
    </row>
    <row r="45" spans="1:4" ht="9">
      <c r="A45" s="4"/>
      <c r="B45" s="19" t="s">
        <v>16</v>
      </c>
      <c r="C45" s="4"/>
      <c r="D45" s="4"/>
    </row>
    <row r="46" spans="1:4" ht="9">
      <c r="A46" s="4"/>
      <c r="B46" s="19" t="s">
        <v>17</v>
      </c>
      <c r="C46" s="4"/>
      <c r="D46" s="4"/>
    </row>
    <row r="47" spans="1:4" ht="9">
      <c r="A47" s="4"/>
      <c r="B47" s="19" t="s">
        <v>18</v>
      </c>
      <c r="C47" s="4"/>
      <c r="D47" s="4"/>
    </row>
    <row r="48" spans="1:4" ht="9">
      <c r="A48" s="4"/>
      <c r="B48" s="19"/>
      <c r="C48" s="4"/>
      <c r="D48" s="4"/>
    </row>
    <row r="49" spans="1:4" ht="9">
      <c r="A49" s="4" t="s">
        <v>434</v>
      </c>
      <c r="B49" s="19" t="s">
        <v>673</v>
      </c>
      <c r="C49" s="4"/>
      <c r="D49" s="17" t="s">
        <v>670</v>
      </c>
    </row>
    <row r="50" spans="1:4" ht="9">
      <c r="A50" s="4" t="s">
        <v>168</v>
      </c>
      <c r="B50" s="19" t="s">
        <v>169</v>
      </c>
      <c r="C50" s="4" t="s">
        <v>170</v>
      </c>
      <c r="D50" s="4" t="s">
        <v>171</v>
      </c>
    </row>
    <row r="51" spans="1:4" ht="9">
      <c r="A51" s="4" t="s">
        <v>172</v>
      </c>
      <c r="B51" s="19"/>
      <c r="C51" s="4"/>
      <c r="D51" s="4"/>
    </row>
    <row r="52" spans="1:4" ht="18">
      <c r="A52" s="4" t="s">
        <v>408</v>
      </c>
      <c r="B52" s="19" t="s">
        <v>674</v>
      </c>
      <c r="C52" s="4"/>
      <c r="D52" s="4"/>
    </row>
    <row r="53" spans="1:4" ht="9">
      <c r="A53" s="4" t="s">
        <v>410</v>
      </c>
      <c r="B53" s="19" t="s">
        <v>1173</v>
      </c>
      <c r="C53" s="4"/>
      <c r="D53" s="4"/>
    </row>
    <row r="54" spans="1:4" ht="45">
      <c r="A54" s="4"/>
      <c r="B54" s="19" t="s">
        <v>1174</v>
      </c>
      <c r="C54" s="4"/>
      <c r="D54" s="4"/>
    </row>
    <row r="55" spans="1:4" ht="9">
      <c r="A55" s="4" t="s">
        <v>436</v>
      </c>
      <c r="B55" s="19" t="s">
        <v>675</v>
      </c>
      <c r="C55" s="4"/>
      <c r="D55" s="17" t="s">
        <v>670</v>
      </c>
    </row>
    <row r="56" spans="1:4" ht="9">
      <c r="A56" s="4" t="s">
        <v>173</v>
      </c>
      <c r="B56" s="19" t="s">
        <v>174</v>
      </c>
      <c r="C56" s="4" t="s">
        <v>166</v>
      </c>
      <c r="D56" s="4" t="s">
        <v>175</v>
      </c>
    </row>
    <row r="57" spans="1:4" ht="9">
      <c r="A57" s="4" t="s">
        <v>176</v>
      </c>
      <c r="B57" s="19"/>
      <c r="C57" s="4"/>
      <c r="D57" s="4"/>
    </row>
    <row r="58" spans="1:4" ht="54">
      <c r="A58" s="4" t="s">
        <v>408</v>
      </c>
      <c r="B58" s="19" t="s">
        <v>676</v>
      </c>
      <c r="C58" s="4"/>
      <c r="D58" s="4"/>
    </row>
    <row r="59" spans="1:4" ht="18">
      <c r="A59" s="4" t="s">
        <v>410</v>
      </c>
      <c r="B59" s="19" t="s">
        <v>447</v>
      </c>
      <c r="C59" s="4"/>
      <c r="D59" s="4"/>
    </row>
    <row r="60" spans="1:4" ht="9">
      <c r="A60" s="4"/>
      <c r="B60" s="19" t="s">
        <v>677</v>
      </c>
      <c r="C60" s="4"/>
      <c r="D60" s="4"/>
    </row>
    <row r="61" spans="1:4" ht="9">
      <c r="A61" s="4"/>
      <c r="B61" s="19" t="s">
        <v>448</v>
      </c>
      <c r="C61" s="4"/>
      <c r="D61" s="4"/>
    </row>
    <row r="62" spans="1:4" ht="18">
      <c r="A62" s="4"/>
      <c r="B62" s="19" t="s">
        <v>449</v>
      </c>
      <c r="C62" s="4"/>
      <c r="D62" s="4"/>
    </row>
    <row r="63" spans="1:4" ht="9">
      <c r="A63" s="4" t="s">
        <v>678</v>
      </c>
      <c r="B63" s="19" t="s">
        <v>679</v>
      </c>
      <c r="C63" s="4"/>
      <c r="D63" s="17" t="s">
        <v>680</v>
      </c>
    </row>
    <row r="64" spans="1:4" ht="9">
      <c r="A64" s="4" t="s">
        <v>177</v>
      </c>
      <c r="B64" s="19" t="s">
        <v>169</v>
      </c>
      <c r="C64" s="4" t="s">
        <v>178</v>
      </c>
      <c r="D64" s="4" t="s">
        <v>179</v>
      </c>
    </row>
    <row r="65" spans="1:4" ht="9">
      <c r="A65" s="4" t="s">
        <v>180</v>
      </c>
      <c r="B65" s="19"/>
      <c r="C65" s="4"/>
      <c r="D65" s="4"/>
    </row>
    <row r="66" spans="1:4" ht="27">
      <c r="A66" s="4" t="s">
        <v>408</v>
      </c>
      <c r="B66" s="19" t="s">
        <v>681</v>
      </c>
      <c r="C66" s="4"/>
      <c r="D66" s="4"/>
    </row>
    <row r="67" spans="1:4" ht="27">
      <c r="A67" s="4" t="s">
        <v>410</v>
      </c>
      <c r="B67" s="19" t="s">
        <v>450</v>
      </c>
      <c r="C67" s="4"/>
      <c r="D67" s="4"/>
    </row>
    <row r="68" spans="1:4" ht="9">
      <c r="A68" s="4" t="s">
        <v>682</v>
      </c>
      <c r="B68" s="19" t="s">
        <v>683</v>
      </c>
      <c r="C68" s="17" t="s">
        <v>684</v>
      </c>
      <c r="D68" s="4"/>
    </row>
    <row r="69" spans="1:4" ht="9">
      <c r="A69" s="4" t="s">
        <v>139</v>
      </c>
      <c r="B69" s="19" t="s">
        <v>181</v>
      </c>
      <c r="C69" s="4" t="s">
        <v>182</v>
      </c>
      <c r="D69" s="4" t="s">
        <v>183</v>
      </c>
    </row>
    <row r="70" spans="1:4" ht="9">
      <c r="A70" s="4" t="s">
        <v>184</v>
      </c>
      <c r="B70" s="19"/>
      <c r="C70" s="4"/>
      <c r="D70" s="4"/>
    </row>
    <row r="71" spans="1:4" ht="36">
      <c r="A71" s="4" t="s">
        <v>408</v>
      </c>
      <c r="B71" s="19" t="s">
        <v>685</v>
      </c>
      <c r="C71" s="4"/>
      <c r="D71" s="4"/>
    </row>
    <row r="72" spans="1:4" ht="45">
      <c r="A72" s="4" t="s">
        <v>410</v>
      </c>
      <c r="B72" s="19" t="s">
        <v>451</v>
      </c>
      <c r="C72" s="4"/>
      <c r="D72" s="4"/>
    </row>
    <row r="73" spans="1:4" ht="9">
      <c r="A73" s="4" t="s">
        <v>445</v>
      </c>
      <c r="B73" s="19" t="s">
        <v>686</v>
      </c>
      <c r="C73" s="4"/>
      <c r="D73" s="4" t="s">
        <v>687</v>
      </c>
    </row>
    <row r="74" spans="1:4" ht="9">
      <c r="A74" s="4" t="s">
        <v>185</v>
      </c>
      <c r="B74" s="19" t="s">
        <v>186</v>
      </c>
      <c r="C74" s="4" t="s">
        <v>187</v>
      </c>
      <c r="D74" s="4" t="s">
        <v>188</v>
      </c>
    </row>
    <row r="75" spans="1:4" ht="9">
      <c r="A75" s="4" t="s">
        <v>189</v>
      </c>
      <c r="B75" s="19"/>
      <c r="C75" s="4"/>
      <c r="D75" s="4"/>
    </row>
    <row r="76" spans="1:4" ht="36">
      <c r="A76" s="4" t="s">
        <v>408</v>
      </c>
      <c r="B76" s="19" t="s">
        <v>688</v>
      </c>
      <c r="C76" s="4"/>
      <c r="D76" s="4"/>
    </row>
    <row r="77" spans="1:4" ht="9">
      <c r="A77" s="4" t="s">
        <v>410</v>
      </c>
      <c r="B77" s="19" t="s">
        <v>452</v>
      </c>
      <c r="C77" s="4"/>
      <c r="D77" s="4"/>
    </row>
    <row r="78" spans="1:4" ht="9">
      <c r="A78" s="4"/>
      <c r="B78" s="19" t="s">
        <v>453</v>
      </c>
      <c r="C78" s="4"/>
      <c r="D78" s="4"/>
    </row>
    <row r="79" spans="1:4" ht="9">
      <c r="A79" s="4"/>
      <c r="B79" s="19" t="s">
        <v>454</v>
      </c>
      <c r="C79" s="4"/>
      <c r="D79" s="4"/>
    </row>
    <row r="80" spans="1:4" ht="18">
      <c r="A80" s="4"/>
      <c r="B80" s="19" t="s">
        <v>455</v>
      </c>
      <c r="C80" s="4"/>
      <c r="D80" s="4"/>
    </row>
    <row r="81" spans="1:4" ht="18">
      <c r="A81" s="4"/>
      <c r="B81" s="19" t="s">
        <v>456</v>
      </c>
      <c r="C81" s="4"/>
      <c r="D81" s="4"/>
    </row>
    <row r="82" spans="1:4" ht="9">
      <c r="A82" s="4" t="s">
        <v>689</v>
      </c>
      <c r="B82" s="19" t="s">
        <v>690</v>
      </c>
      <c r="C82" s="4"/>
      <c r="D82" s="4" t="s">
        <v>687</v>
      </c>
    </row>
    <row r="83" spans="1:4" ht="9">
      <c r="A83" s="4" t="s">
        <v>168</v>
      </c>
      <c r="B83" s="19" t="s">
        <v>160</v>
      </c>
      <c r="C83" s="4" t="s">
        <v>190</v>
      </c>
      <c r="D83" s="4" t="s">
        <v>191</v>
      </c>
    </row>
    <row r="84" spans="1:4" ht="9">
      <c r="A84" s="4" t="s">
        <v>192</v>
      </c>
      <c r="B84" s="19"/>
      <c r="C84" s="4"/>
      <c r="D84" s="4"/>
    </row>
    <row r="85" spans="1:4" ht="45">
      <c r="A85" s="4" t="s">
        <v>408</v>
      </c>
      <c r="B85" s="19" t="s">
        <v>691</v>
      </c>
      <c r="C85" s="4"/>
      <c r="D85" s="4"/>
    </row>
    <row r="86" spans="1:4" ht="18">
      <c r="A86" s="4" t="s">
        <v>410</v>
      </c>
      <c r="B86" s="19" t="s">
        <v>457</v>
      </c>
      <c r="C86" s="4"/>
      <c r="D86" s="4"/>
    </row>
    <row r="87" spans="1:4" ht="18">
      <c r="A87" s="4"/>
      <c r="B87" s="19" t="s">
        <v>458</v>
      </c>
      <c r="C87" s="4"/>
      <c r="D87" s="4"/>
    </row>
    <row r="88" spans="1:4" ht="9">
      <c r="A88" s="4" t="s">
        <v>568</v>
      </c>
      <c r="B88" s="19" t="s">
        <v>692</v>
      </c>
      <c r="C88" s="4"/>
      <c r="D88" s="4" t="s">
        <v>687</v>
      </c>
    </row>
    <row r="89" spans="1:4" ht="9">
      <c r="A89" s="4" t="s">
        <v>159</v>
      </c>
      <c r="B89" s="19" t="s">
        <v>193</v>
      </c>
      <c r="C89" s="4" t="s">
        <v>194</v>
      </c>
      <c r="D89" s="4" t="s">
        <v>195</v>
      </c>
    </row>
    <row r="90" spans="1:4" ht="9">
      <c r="A90" s="4" t="s">
        <v>196</v>
      </c>
      <c r="B90" s="19"/>
      <c r="C90" s="4"/>
      <c r="D90" s="4"/>
    </row>
    <row r="91" spans="1:4" ht="45">
      <c r="A91" s="4" t="s">
        <v>408</v>
      </c>
      <c r="B91" s="19" t="s">
        <v>693</v>
      </c>
      <c r="C91" s="4"/>
      <c r="D91" s="4"/>
    </row>
    <row r="92" spans="1:4" ht="18">
      <c r="A92" s="4" t="s">
        <v>410</v>
      </c>
      <c r="B92" s="19" t="s">
        <v>109</v>
      </c>
      <c r="C92" s="4"/>
      <c r="D92" s="4"/>
    </row>
    <row r="93" spans="1:4" ht="9">
      <c r="A93" s="4" t="s">
        <v>694</v>
      </c>
      <c r="B93" s="19" t="s">
        <v>695</v>
      </c>
      <c r="C93" s="4"/>
      <c r="D93" s="4" t="s">
        <v>687</v>
      </c>
    </row>
    <row r="94" spans="1:4" ht="9">
      <c r="A94" s="4" t="s">
        <v>197</v>
      </c>
      <c r="B94" s="19" t="s">
        <v>198</v>
      </c>
      <c r="C94" s="4" t="s">
        <v>199</v>
      </c>
      <c r="D94" s="4" t="s">
        <v>200</v>
      </c>
    </row>
    <row r="95" spans="1:4" ht="9">
      <c r="A95" s="4" t="s">
        <v>201</v>
      </c>
      <c r="B95" s="19"/>
      <c r="C95" s="4"/>
      <c r="D95" s="4"/>
    </row>
    <row r="96" spans="1:4" ht="54">
      <c r="A96" s="4" t="s">
        <v>408</v>
      </c>
      <c r="B96" s="19" t="s">
        <v>696</v>
      </c>
      <c r="C96" s="4"/>
      <c r="D96" s="4"/>
    </row>
    <row r="97" spans="1:4" ht="18">
      <c r="A97" s="4" t="s">
        <v>410</v>
      </c>
      <c r="B97" s="19" t="s">
        <v>697</v>
      </c>
      <c r="C97" s="4"/>
      <c r="D97" s="4"/>
    </row>
    <row r="98" spans="1:4" ht="9">
      <c r="A98" s="4" t="s">
        <v>698</v>
      </c>
      <c r="B98" s="19" t="s">
        <v>699</v>
      </c>
      <c r="C98" s="4"/>
      <c r="D98" s="4" t="s">
        <v>687</v>
      </c>
    </row>
    <row r="99" spans="1:4" ht="9">
      <c r="A99" s="4" t="s">
        <v>185</v>
      </c>
      <c r="B99" s="19" t="s">
        <v>202</v>
      </c>
      <c r="C99" s="4" t="s">
        <v>203</v>
      </c>
      <c r="D99" s="4" t="s">
        <v>204</v>
      </c>
    </row>
    <row r="100" spans="1:4" ht="9">
      <c r="A100" s="4" t="s">
        <v>205</v>
      </c>
      <c r="B100" s="19"/>
      <c r="C100" s="4"/>
      <c r="D100" s="4"/>
    </row>
    <row r="101" spans="1:4" ht="36">
      <c r="A101" s="4" t="s">
        <v>408</v>
      </c>
      <c r="B101" s="19" t="s">
        <v>700</v>
      </c>
      <c r="C101" s="4"/>
      <c r="D101" s="4"/>
    </row>
    <row r="102" spans="1:4" ht="18">
      <c r="A102" s="4" t="s">
        <v>410</v>
      </c>
      <c r="B102" s="19" t="s">
        <v>110</v>
      </c>
      <c r="C102" s="4"/>
      <c r="D102" s="4"/>
    </row>
    <row r="103" spans="1:4" ht="9">
      <c r="A103" s="4" t="s">
        <v>701</v>
      </c>
      <c r="B103" s="19" t="s">
        <v>702</v>
      </c>
      <c r="C103" s="4"/>
      <c r="D103" s="4" t="s">
        <v>687</v>
      </c>
    </row>
    <row r="104" spans="1:4" ht="9">
      <c r="A104" s="4" t="s">
        <v>206</v>
      </c>
      <c r="B104" s="19" t="s">
        <v>207</v>
      </c>
      <c r="C104" s="4" t="s">
        <v>208</v>
      </c>
      <c r="D104" s="4" t="s">
        <v>209</v>
      </c>
    </row>
    <row r="105" spans="1:4" ht="9">
      <c r="A105" s="4" t="s">
        <v>210</v>
      </c>
      <c r="B105" s="19"/>
      <c r="C105" s="4"/>
      <c r="D105" s="4"/>
    </row>
    <row r="106" spans="1:4" ht="36">
      <c r="A106" s="4" t="s">
        <v>408</v>
      </c>
      <c r="B106" s="19" t="s">
        <v>703</v>
      </c>
      <c r="C106" s="4"/>
      <c r="D106" s="4"/>
    </row>
    <row r="107" spans="1:4" ht="18">
      <c r="A107" s="4" t="s">
        <v>410</v>
      </c>
      <c r="B107" s="19" t="s">
        <v>704</v>
      </c>
      <c r="C107" s="4"/>
      <c r="D107" s="4"/>
    </row>
    <row r="108" spans="1:4" ht="9">
      <c r="A108" s="4" t="s">
        <v>593</v>
      </c>
      <c r="B108" s="19" t="s">
        <v>705</v>
      </c>
      <c r="C108" s="4"/>
      <c r="D108" s="4" t="s">
        <v>687</v>
      </c>
    </row>
    <row r="109" spans="1:4" ht="9">
      <c r="A109" s="4" t="s">
        <v>139</v>
      </c>
      <c r="B109" s="19" t="s">
        <v>211</v>
      </c>
      <c r="C109" s="4" t="s">
        <v>212</v>
      </c>
      <c r="D109" s="4">
        <v>195</v>
      </c>
    </row>
    <row r="110" spans="1:4" ht="9">
      <c r="A110" s="4" t="s">
        <v>213</v>
      </c>
      <c r="B110" s="19"/>
      <c r="C110" s="4"/>
      <c r="D110" s="4"/>
    </row>
    <row r="111" spans="1:4" ht="27">
      <c r="A111" s="4" t="s">
        <v>408</v>
      </c>
      <c r="B111" s="19" t="s">
        <v>706</v>
      </c>
      <c r="C111" s="4"/>
      <c r="D111" s="4"/>
    </row>
    <row r="112" spans="1:4" ht="9">
      <c r="A112" s="4" t="s">
        <v>410</v>
      </c>
      <c r="B112" s="19" t="s">
        <v>111</v>
      </c>
      <c r="C112" s="4"/>
      <c r="D112" s="4"/>
    </row>
    <row r="113" spans="1:4" ht="9">
      <c r="A113" s="4"/>
      <c r="B113" s="19" t="s">
        <v>112</v>
      </c>
      <c r="C113" s="4"/>
      <c r="D113" s="4"/>
    </row>
    <row r="114" spans="1:4" ht="9">
      <c r="A114" s="4" t="s">
        <v>707</v>
      </c>
      <c r="B114" s="19" t="s">
        <v>708</v>
      </c>
      <c r="C114" s="4"/>
      <c r="D114" s="4" t="s">
        <v>687</v>
      </c>
    </row>
    <row r="115" spans="1:4" ht="9">
      <c r="A115" s="4" t="s">
        <v>214</v>
      </c>
      <c r="B115" s="19" t="s">
        <v>215</v>
      </c>
      <c r="C115" s="4" t="s">
        <v>216</v>
      </c>
      <c r="D115" s="4" t="s">
        <v>709</v>
      </c>
    </row>
    <row r="116" spans="1:4" ht="9">
      <c r="A116" s="4" t="s">
        <v>217</v>
      </c>
      <c r="B116" s="19"/>
      <c r="C116" s="4"/>
      <c r="D116" s="4"/>
    </row>
    <row r="117" spans="1:4" ht="27">
      <c r="A117" s="4" t="s">
        <v>408</v>
      </c>
      <c r="B117" s="19" t="s">
        <v>710</v>
      </c>
      <c r="C117" s="4"/>
      <c r="D117" s="4"/>
    </row>
    <row r="118" spans="1:4" ht="9">
      <c r="A118" s="4" t="s">
        <v>410</v>
      </c>
      <c r="B118" s="19" t="s">
        <v>113</v>
      </c>
      <c r="C118" s="4"/>
      <c r="D118" s="4"/>
    </row>
    <row r="119" spans="1:4" ht="18">
      <c r="A119" s="4"/>
      <c r="B119" s="19" t="s">
        <v>114</v>
      </c>
      <c r="C119" s="4"/>
      <c r="D119" s="4"/>
    </row>
    <row r="120" spans="1:4" ht="9">
      <c r="A120" s="4"/>
      <c r="B120" s="19" t="s">
        <v>115</v>
      </c>
      <c r="C120" s="4"/>
      <c r="D120" s="4"/>
    </row>
    <row r="121" spans="1:4" ht="9">
      <c r="A121" s="4" t="s">
        <v>711</v>
      </c>
      <c r="B121" s="19" t="s">
        <v>712</v>
      </c>
      <c r="C121" s="4"/>
      <c r="D121" s="4" t="s">
        <v>713</v>
      </c>
    </row>
    <row r="122" spans="1:4" ht="9">
      <c r="A122" s="4" t="s">
        <v>206</v>
      </c>
      <c r="B122" s="19" t="s">
        <v>116</v>
      </c>
      <c r="C122" s="4" t="s">
        <v>218</v>
      </c>
      <c r="D122" s="4" t="s">
        <v>219</v>
      </c>
    </row>
    <row r="123" spans="1:4" ht="9">
      <c r="A123" s="4" t="s">
        <v>220</v>
      </c>
      <c r="B123" s="19"/>
      <c r="C123" s="4"/>
      <c r="D123" s="4"/>
    </row>
    <row r="124" spans="1:4" ht="18">
      <c r="A124" s="4" t="s">
        <v>408</v>
      </c>
      <c r="B124" s="19" t="s">
        <v>714</v>
      </c>
      <c r="C124" s="4"/>
      <c r="D124" s="4"/>
    </row>
    <row r="125" spans="1:4" ht="9">
      <c r="A125" s="4" t="s">
        <v>410</v>
      </c>
      <c r="B125" s="19" t="s">
        <v>715</v>
      </c>
      <c r="C125" s="4"/>
      <c r="D125" s="4"/>
    </row>
    <row r="126" spans="1:4" ht="9">
      <c r="A126" s="4"/>
      <c r="B126" s="19" t="s">
        <v>716</v>
      </c>
      <c r="C126" s="4"/>
      <c r="D126" s="4"/>
    </row>
    <row r="127" spans="1:4" ht="18">
      <c r="A127" s="4"/>
      <c r="B127" s="19" t="s">
        <v>717</v>
      </c>
      <c r="C127" s="4"/>
      <c r="D127" s="4"/>
    </row>
    <row r="128" spans="1:4" ht="9">
      <c r="A128" s="4" t="s">
        <v>718</v>
      </c>
      <c r="B128" s="19" t="s">
        <v>719</v>
      </c>
      <c r="C128" s="4"/>
      <c r="D128" s="4" t="s">
        <v>713</v>
      </c>
    </row>
    <row r="129" spans="1:4" ht="9">
      <c r="A129" s="4" t="s">
        <v>164</v>
      </c>
      <c r="B129" s="19" t="s">
        <v>117</v>
      </c>
      <c r="C129" s="4" t="s">
        <v>221</v>
      </c>
      <c r="D129" s="4" t="s">
        <v>222</v>
      </c>
    </row>
    <row r="130" spans="1:4" ht="9">
      <c r="A130" s="4" t="s">
        <v>220</v>
      </c>
      <c r="B130" s="19"/>
      <c r="C130" s="4"/>
      <c r="D130" s="4"/>
    </row>
    <row r="131" spans="1:4" ht="18">
      <c r="A131" s="4" t="s">
        <v>408</v>
      </c>
      <c r="B131" s="19" t="s">
        <v>720</v>
      </c>
      <c r="C131" s="4"/>
      <c r="D131" s="4"/>
    </row>
    <row r="132" spans="1:4" ht="9">
      <c r="A132" s="4" t="s">
        <v>410</v>
      </c>
      <c r="B132" s="19" t="s">
        <v>118</v>
      </c>
      <c r="C132" s="4"/>
      <c r="D132" s="4"/>
    </row>
    <row r="133" spans="1:4" ht="18">
      <c r="A133" s="4"/>
      <c r="B133" s="19" t="s">
        <v>119</v>
      </c>
      <c r="C133" s="4"/>
      <c r="D133" s="4"/>
    </row>
    <row r="134" spans="1:4" ht="9">
      <c r="A134" s="4" t="s">
        <v>721</v>
      </c>
      <c r="B134" s="19" t="s">
        <v>722</v>
      </c>
      <c r="C134" s="4"/>
      <c r="D134" s="4" t="s">
        <v>713</v>
      </c>
    </row>
    <row r="135" spans="1:4" ht="9">
      <c r="A135" s="4" t="s">
        <v>223</v>
      </c>
      <c r="B135" s="19" t="s">
        <v>120</v>
      </c>
      <c r="C135" s="4" t="s">
        <v>161</v>
      </c>
      <c r="D135" s="4" t="s">
        <v>224</v>
      </c>
    </row>
    <row r="136" spans="1:4" ht="9">
      <c r="A136" s="4" t="s">
        <v>225</v>
      </c>
      <c r="B136" s="19"/>
      <c r="C136" s="4"/>
      <c r="D136" s="4"/>
    </row>
    <row r="137" spans="1:4" ht="36">
      <c r="A137" s="4" t="s">
        <v>408</v>
      </c>
      <c r="B137" s="19" t="s">
        <v>773</v>
      </c>
      <c r="C137" s="4"/>
      <c r="D137" s="4"/>
    </row>
    <row r="138" spans="1:4" ht="18">
      <c r="A138" s="4" t="s">
        <v>410</v>
      </c>
      <c r="B138" s="19" t="s">
        <v>121</v>
      </c>
      <c r="C138" s="4"/>
      <c r="D138" s="4"/>
    </row>
    <row r="139" spans="1:4" ht="18">
      <c r="A139" s="4"/>
      <c r="B139" s="19" t="s">
        <v>122</v>
      </c>
      <c r="C139" s="4"/>
      <c r="D139" s="4"/>
    </row>
    <row r="140" spans="1:4" ht="18">
      <c r="A140" s="4"/>
      <c r="B140" s="19" t="s">
        <v>123</v>
      </c>
      <c r="C140" s="4"/>
      <c r="D140" s="4"/>
    </row>
    <row r="141" spans="1:4" ht="9">
      <c r="A141" s="4" t="s">
        <v>774</v>
      </c>
      <c r="B141" s="19" t="s">
        <v>775</v>
      </c>
      <c r="C141" s="4"/>
      <c r="D141" s="4" t="s">
        <v>713</v>
      </c>
    </row>
    <row r="142" spans="1:4" ht="9">
      <c r="A142" s="4" t="s">
        <v>133</v>
      </c>
      <c r="B142" s="19" t="s">
        <v>124</v>
      </c>
      <c r="C142" s="4" t="s">
        <v>226</v>
      </c>
      <c r="D142" s="4" t="s">
        <v>227</v>
      </c>
    </row>
    <row r="143" spans="1:4" ht="9">
      <c r="A143" s="4" t="s">
        <v>217</v>
      </c>
      <c r="B143" s="19"/>
      <c r="C143" s="4"/>
      <c r="D143" s="4"/>
    </row>
    <row r="144" spans="1:4" ht="27">
      <c r="A144" s="4" t="s">
        <v>408</v>
      </c>
      <c r="B144" s="19" t="s">
        <v>776</v>
      </c>
      <c r="C144" s="4"/>
      <c r="D144" s="4"/>
    </row>
    <row r="145" spans="1:4" ht="18">
      <c r="A145" s="4" t="s">
        <v>410</v>
      </c>
      <c r="B145" s="19" t="s">
        <v>125</v>
      </c>
      <c r="C145" s="4"/>
      <c r="D145" s="4"/>
    </row>
    <row r="146" spans="1:4" ht="9">
      <c r="A146" s="4" t="s">
        <v>777</v>
      </c>
      <c r="B146" s="19" t="s">
        <v>778</v>
      </c>
      <c r="C146" s="4"/>
      <c r="D146" s="4" t="s">
        <v>713</v>
      </c>
    </row>
    <row r="147" spans="1:4" ht="9">
      <c r="A147" s="4" t="s">
        <v>164</v>
      </c>
      <c r="B147" s="19" t="s">
        <v>126</v>
      </c>
      <c r="C147" s="4" t="s">
        <v>228</v>
      </c>
      <c r="D147" s="4" t="s">
        <v>229</v>
      </c>
    </row>
    <row r="148" spans="1:4" ht="9">
      <c r="A148" s="4" t="s">
        <v>230</v>
      </c>
      <c r="B148" s="19"/>
      <c r="C148" s="4"/>
      <c r="D148" s="4"/>
    </row>
    <row r="149" spans="1:4" ht="63">
      <c r="A149" s="4" t="s">
        <v>408</v>
      </c>
      <c r="B149" s="19" t="s">
        <v>779</v>
      </c>
      <c r="C149" s="4"/>
      <c r="D149" s="4"/>
    </row>
    <row r="150" spans="1:4" ht="9">
      <c r="A150" s="4" t="s">
        <v>410</v>
      </c>
      <c r="B150" s="19" t="s">
        <v>127</v>
      </c>
      <c r="C150" s="4"/>
      <c r="D150" s="4"/>
    </row>
    <row r="151" spans="1:4" ht="9">
      <c r="A151" s="4"/>
      <c r="B151" s="19" t="s">
        <v>780</v>
      </c>
      <c r="C151" s="4"/>
      <c r="D151" s="4"/>
    </row>
    <row r="152" spans="1:4" ht="9">
      <c r="A152" s="4"/>
      <c r="B152" s="19" t="s">
        <v>128</v>
      </c>
      <c r="C152" s="4"/>
      <c r="D152" s="4"/>
    </row>
    <row r="153" spans="1:4" ht="9">
      <c r="A153" s="4"/>
      <c r="B153" s="19" t="s">
        <v>129</v>
      </c>
      <c r="C153" s="4"/>
      <c r="D153" s="4"/>
    </row>
    <row r="154" spans="1:4" ht="9">
      <c r="A154" s="4" t="s">
        <v>781</v>
      </c>
      <c r="B154" s="19" t="s">
        <v>782</v>
      </c>
      <c r="C154" s="4"/>
      <c r="D154" s="4" t="s">
        <v>713</v>
      </c>
    </row>
    <row r="155" spans="1:4" ht="9">
      <c r="A155" s="4" t="s">
        <v>177</v>
      </c>
      <c r="B155" s="19" t="s">
        <v>130</v>
      </c>
      <c r="C155" s="4" t="s">
        <v>231</v>
      </c>
      <c r="D155" s="4" t="s">
        <v>232</v>
      </c>
    </row>
    <row r="156" spans="1:4" ht="9">
      <c r="A156" s="4" t="s">
        <v>233</v>
      </c>
      <c r="B156" s="19"/>
      <c r="C156" s="4"/>
      <c r="D156" s="4"/>
    </row>
    <row r="157" spans="1:4" ht="18">
      <c r="A157" s="4" t="s">
        <v>408</v>
      </c>
      <c r="B157" s="19" t="s">
        <v>783</v>
      </c>
      <c r="C157" s="4"/>
      <c r="D157" s="4"/>
    </row>
    <row r="158" spans="1:4" ht="18">
      <c r="A158" s="4" t="s">
        <v>410</v>
      </c>
      <c r="B158" s="19" t="s">
        <v>131</v>
      </c>
      <c r="C158" s="4"/>
      <c r="D158" s="4"/>
    </row>
    <row r="159" spans="1:4" ht="9">
      <c r="A159" s="4"/>
      <c r="B159" s="19" t="s">
        <v>132</v>
      </c>
      <c r="C159" s="4"/>
      <c r="D159" s="4"/>
    </row>
  </sheetData>
  <sheetProtection/>
  <conditionalFormatting sqref="B1 B3:B159">
    <cfRule type="expression" priority="1" dxfId="23" stopIfTrue="1">
      <formula>RIGHT(A1,5)="tappa"</formula>
    </cfRule>
  </conditionalFormatting>
  <conditionalFormatting sqref="B2">
    <cfRule type="expression" priority="2" dxfId="22" stopIfTrue="1">
      <formula>RIGHT(A2,5)="tappa"</formula>
    </cfRule>
  </conditionalFormatting>
  <printOptions/>
  <pageMargins left="0.1968503937007874" right="0.1968503937007874" top="0.1968503937007874" bottom="0.1968503937007874" header="0" footer="0"/>
  <pageSetup orientation="landscape" paperSize="11" r:id="rId1"/>
</worksheet>
</file>

<file path=xl/worksheets/sheet9.xml><?xml version="1.0" encoding="utf-8"?>
<worksheet xmlns="http://schemas.openxmlformats.org/spreadsheetml/2006/main" xmlns:r="http://schemas.openxmlformats.org/officeDocument/2006/relationships">
  <dimension ref="A1:N38"/>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5.421875" style="4" bestFit="1" customWidth="1"/>
    <col min="2" max="2" width="4.7109375" style="4" bestFit="1" customWidth="1"/>
    <col min="3" max="3" width="13.8515625" style="4" customWidth="1"/>
    <col min="4" max="4" width="4.57421875" style="4" bestFit="1" customWidth="1"/>
    <col min="5" max="5" width="3.7109375" style="4" customWidth="1"/>
    <col min="6" max="6" width="5.140625" style="4" bestFit="1" customWidth="1"/>
    <col min="7" max="7" width="5.57421875" style="4" bestFit="1" customWidth="1"/>
    <col min="8" max="8" width="4.57421875" style="4" bestFit="1" customWidth="1"/>
    <col min="9" max="9" width="16.140625" style="4" bestFit="1" customWidth="1"/>
    <col min="10" max="10" width="95.57421875" style="4" hidden="1" customWidth="1"/>
    <col min="11" max="11" width="2.421875" style="4" customWidth="1"/>
    <col min="12" max="12" width="2.421875" style="4" bestFit="1" customWidth="1"/>
    <col min="13" max="13" width="24.7109375" style="4" bestFit="1" customWidth="1"/>
    <col min="14" max="14" width="3.421875" style="4" bestFit="1" customWidth="1"/>
    <col min="15" max="16384" width="9.140625" style="4" customWidth="1"/>
  </cols>
  <sheetData>
    <row r="1" spans="1:14" ht="9">
      <c r="A1" s="4" t="s">
        <v>249</v>
      </c>
      <c r="B1" s="4" t="s">
        <v>841</v>
      </c>
      <c r="C1" s="4" t="s">
        <v>884</v>
      </c>
      <c r="D1" s="4" t="s">
        <v>634</v>
      </c>
      <c r="F1" s="4" t="s">
        <v>840</v>
      </c>
      <c r="G1" s="4" t="s">
        <v>841</v>
      </c>
      <c r="H1" s="4" t="s">
        <v>634</v>
      </c>
      <c r="I1" s="4" t="s">
        <v>884</v>
      </c>
      <c r="J1" s="4" t="s">
        <v>842</v>
      </c>
      <c r="L1" s="4" t="s">
        <v>885</v>
      </c>
      <c r="M1" s="4" t="s">
        <v>635</v>
      </c>
      <c r="N1" s="4" t="s">
        <v>634</v>
      </c>
    </row>
    <row r="3" spans="1:10" ht="9">
      <c r="A3" s="55">
        <v>38132</v>
      </c>
      <c r="C3" s="4" t="s">
        <v>250</v>
      </c>
      <c r="F3" s="55">
        <v>38139</v>
      </c>
      <c r="H3" s="4">
        <v>5</v>
      </c>
      <c r="I3" s="4" t="s">
        <v>844</v>
      </c>
      <c r="J3" s="4" t="s">
        <v>843</v>
      </c>
    </row>
    <row r="4" spans="1:14" ht="9">
      <c r="A4" s="55">
        <v>38133</v>
      </c>
      <c r="B4" s="4">
        <v>1</v>
      </c>
      <c r="C4" s="4" t="s">
        <v>251</v>
      </c>
      <c r="D4" s="4">
        <v>25</v>
      </c>
      <c r="F4" s="55">
        <v>38140</v>
      </c>
      <c r="G4" s="4">
        <v>1</v>
      </c>
      <c r="H4" s="4">
        <v>22</v>
      </c>
      <c r="I4" s="4" t="s">
        <v>845</v>
      </c>
      <c r="J4" s="4" t="s">
        <v>846</v>
      </c>
      <c r="L4" s="4">
        <v>1</v>
      </c>
      <c r="M4" s="4" t="s">
        <v>886</v>
      </c>
      <c r="N4" s="4">
        <v>28</v>
      </c>
    </row>
    <row r="5" spans="1:14" ht="9">
      <c r="A5" s="55">
        <v>38134</v>
      </c>
      <c r="B5" s="4">
        <v>2</v>
      </c>
      <c r="C5" s="4" t="s">
        <v>252</v>
      </c>
      <c r="D5" s="4">
        <v>27.5</v>
      </c>
      <c r="F5" s="55">
        <v>38141</v>
      </c>
      <c r="G5" s="4">
        <v>2</v>
      </c>
      <c r="H5" s="4">
        <v>37</v>
      </c>
      <c r="I5" s="4" t="s">
        <v>650</v>
      </c>
      <c r="J5" s="4" t="s">
        <v>848</v>
      </c>
      <c r="L5" s="4">
        <v>2</v>
      </c>
      <c r="M5" s="4" t="s">
        <v>887</v>
      </c>
      <c r="N5" s="4">
        <v>31</v>
      </c>
    </row>
    <row r="6" spans="1:14" ht="9">
      <c r="A6" s="55">
        <v>38135</v>
      </c>
      <c r="B6" s="4">
        <v>3</v>
      </c>
      <c r="C6" s="4" t="s">
        <v>253</v>
      </c>
      <c r="D6" s="4">
        <v>20</v>
      </c>
      <c r="F6" s="55">
        <v>38142</v>
      </c>
      <c r="G6" s="4">
        <v>3</v>
      </c>
      <c r="H6" s="4">
        <v>21.5</v>
      </c>
      <c r="I6" s="4" t="s">
        <v>847</v>
      </c>
      <c r="J6" s="4" t="s">
        <v>849</v>
      </c>
      <c r="L6" s="4">
        <v>3</v>
      </c>
      <c r="M6" s="4" t="s">
        <v>888</v>
      </c>
      <c r="N6" s="4">
        <v>50</v>
      </c>
    </row>
    <row r="7" spans="1:14" ht="9">
      <c r="A7" s="55">
        <v>38136</v>
      </c>
      <c r="B7" s="4">
        <v>4</v>
      </c>
      <c r="C7" s="4" t="s">
        <v>254</v>
      </c>
      <c r="D7" s="4">
        <v>19</v>
      </c>
      <c r="F7" s="55">
        <v>38143</v>
      </c>
      <c r="G7" s="4">
        <v>4</v>
      </c>
      <c r="H7" s="4">
        <v>29</v>
      </c>
      <c r="I7" s="4" t="s">
        <v>473</v>
      </c>
      <c r="J7" s="4" t="s">
        <v>850</v>
      </c>
      <c r="L7" s="4">
        <v>4</v>
      </c>
      <c r="M7" s="4" t="s">
        <v>889</v>
      </c>
      <c r="N7" s="4">
        <v>34</v>
      </c>
    </row>
    <row r="8" spans="1:14" ht="9">
      <c r="A8" s="55">
        <v>38137</v>
      </c>
      <c r="B8" s="4">
        <v>5</v>
      </c>
      <c r="C8" s="4" t="s">
        <v>255</v>
      </c>
      <c r="D8" s="4">
        <v>22</v>
      </c>
      <c r="F8" s="55">
        <v>38144</v>
      </c>
      <c r="G8" s="4">
        <v>5</v>
      </c>
      <c r="H8" s="4">
        <v>21</v>
      </c>
      <c r="I8" s="4" t="s">
        <v>255</v>
      </c>
      <c r="J8" s="4" t="s">
        <v>852</v>
      </c>
      <c r="L8" s="4">
        <v>5</v>
      </c>
      <c r="M8" s="4" t="s">
        <v>890</v>
      </c>
      <c r="N8" s="4">
        <v>24</v>
      </c>
    </row>
    <row r="9" spans="1:14" ht="9">
      <c r="A9" s="55">
        <v>38138</v>
      </c>
      <c r="B9" s="4">
        <v>6</v>
      </c>
      <c r="C9" s="4" t="s">
        <v>494</v>
      </c>
      <c r="D9" s="4">
        <v>29</v>
      </c>
      <c r="F9" s="55">
        <v>38145</v>
      </c>
      <c r="G9" s="4">
        <v>6</v>
      </c>
      <c r="H9" s="4">
        <v>28</v>
      </c>
      <c r="I9" s="4" t="s">
        <v>851</v>
      </c>
      <c r="J9" s="4" t="s">
        <v>854</v>
      </c>
      <c r="L9" s="4">
        <v>6</v>
      </c>
      <c r="M9" s="4" t="s">
        <v>891</v>
      </c>
      <c r="N9" s="4">
        <v>40</v>
      </c>
    </row>
    <row r="10" spans="1:14" ht="9">
      <c r="A10" s="55">
        <v>38139</v>
      </c>
      <c r="B10" s="4">
        <v>7</v>
      </c>
      <c r="C10" s="4" t="s">
        <v>256</v>
      </c>
      <c r="D10" s="4">
        <v>20</v>
      </c>
      <c r="F10" s="55">
        <v>38146</v>
      </c>
      <c r="G10" s="4">
        <v>7</v>
      </c>
      <c r="H10" s="4">
        <v>34</v>
      </c>
      <c r="I10" s="4" t="s">
        <v>853</v>
      </c>
      <c r="J10" s="4" t="s">
        <v>855</v>
      </c>
      <c r="L10" s="4">
        <v>7</v>
      </c>
      <c r="M10" s="4" t="s">
        <v>892</v>
      </c>
      <c r="N10" s="4">
        <v>37</v>
      </c>
    </row>
    <row r="11" spans="1:14" ht="9">
      <c r="A11" s="55">
        <v>38140</v>
      </c>
      <c r="B11" s="4">
        <v>8</v>
      </c>
      <c r="C11" s="4" t="s">
        <v>257</v>
      </c>
      <c r="D11" s="4">
        <v>29</v>
      </c>
      <c r="F11" s="55">
        <v>38147</v>
      </c>
      <c r="G11" s="4">
        <v>8</v>
      </c>
      <c r="H11" s="4">
        <v>27.5</v>
      </c>
      <c r="I11" s="4" t="s">
        <v>257</v>
      </c>
      <c r="J11" s="4" t="s">
        <v>856</v>
      </c>
      <c r="L11" s="4">
        <v>8</v>
      </c>
      <c r="M11" s="4" t="s">
        <v>893</v>
      </c>
      <c r="N11" s="4">
        <v>29</v>
      </c>
    </row>
    <row r="12" spans="1:14" ht="9">
      <c r="A12" s="55">
        <v>38141</v>
      </c>
      <c r="B12" s="4">
        <v>9</v>
      </c>
      <c r="C12" s="4" t="s">
        <v>258</v>
      </c>
      <c r="D12" s="4">
        <v>21</v>
      </c>
      <c r="F12" s="55">
        <v>38148</v>
      </c>
      <c r="G12" s="4">
        <v>9</v>
      </c>
      <c r="H12" s="4">
        <v>21</v>
      </c>
      <c r="I12" s="4" t="s">
        <v>505</v>
      </c>
      <c r="J12" s="4" t="s">
        <v>857</v>
      </c>
      <c r="L12" s="4">
        <v>9</v>
      </c>
      <c r="M12" s="4" t="s">
        <v>894</v>
      </c>
      <c r="N12" s="4">
        <v>47</v>
      </c>
    </row>
    <row r="13" spans="1:14" ht="9">
      <c r="A13" s="55">
        <v>38142</v>
      </c>
      <c r="B13" s="4">
        <v>10</v>
      </c>
      <c r="C13" s="4" t="s">
        <v>512</v>
      </c>
      <c r="D13" s="4">
        <v>22.5</v>
      </c>
      <c r="F13" s="55">
        <v>38149</v>
      </c>
      <c r="G13" s="4">
        <v>10</v>
      </c>
      <c r="H13" s="4">
        <v>25</v>
      </c>
      <c r="I13" s="4" t="s">
        <v>514</v>
      </c>
      <c r="J13" s="4" t="s">
        <v>858</v>
      </c>
      <c r="L13" s="4">
        <v>10</v>
      </c>
      <c r="M13" s="4" t="s">
        <v>895</v>
      </c>
      <c r="N13" s="4">
        <v>23</v>
      </c>
    </row>
    <row r="14" spans="1:14" ht="9">
      <c r="A14" s="55">
        <v>38143</v>
      </c>
      <c r="B14" s="4">
        <v>11</v>
      </c>
      <c r="C14" s="4" t="s">
        <v>259</v>
      </c>
      <c r="D14" s="4">
        <v>24</v>
      </c>
      <c r="F14" s="55">
        <v>38150</v>
      </c>
      <c r="G14" s="4">
        <v>11</v>
      </c>
      <c r="H14" s="4">
        <v>30</v>
      </c>
      <c r="I14" s="4" t="s">
        <v>524</v>
      </c>
      <c r="J14" s="4" t="s">
        <v>859</v>
      </c>
      <c r="L14" s="4">
        <v>11</v>
      </c>
      <c r="M14" s="4" t="s">
        <v>896</v>
      </c>
      <c r="N14" s="4">
        <v>31</v>
      </c>
    </row>
    <row r="15" spans="1:14" ht="9">
      <c r="A15" s="55">
        <v>38144</v>
      </c>
      <c r="B15" s="4">
        <v>12</v>
      </c>
      <c r="C15" s="4" t="s">
        <v>260</v>
      </c>
      <c r="D15" s="4">
        <v>27.5</v>
      </c>
      <c r="F15" s="55">
        <v>38151</v>
      </c>
      <c r="G15" s="4">
        <v>12</v>
      </c>
      <c r="H15" s="4">
        <v>30.5</v>
      </c>
      <c r="I15" s="4" t="s">
        <v>531</v>
      </c>
      <c r="J15" s="4" t="s">
        <v>860</v>
      </c>
      <c r="L15" s="4">
        <v>12</v>
      </c>
      <c r="M15" s="4" t="s">
        <v>897</v>
      </c>
      <c r="N15" s="4">
        <v>39</v>
      </c>
    </row>
    <row r="16" spans="1:14" ht="9">
      <c r="A16" s="55">
        <v>38144</v>
      </c>
      <c r="C16" s="56" t="s">
        <v>261</v>
      </c>
      <c r="F16" s="55">
        <v>38152</v>
      </c>
      <c r="G16" s="4">
        <v>13</v>
      </c>
      <c r="H16" s="4">
        <v>24.5</v>
      </c>
      <c r="I16" s="4" t="s">
        <v>543</v>
      </c>
      <c r="J16" s="4" t="s">
        <v>862</v>
      </c>
      <c r="L16" s="4">
        <v>13</v>
      </c>
      <c r="M16" s="4" t="s">
        <v>898</v>
      </c>
      <c r="N16" s="4">
        <v>29</v>
      </c>
    </row>
    <row r="17" spans="1:14" ht="9">
      <c r="A17" s="55">
        <v>38146</v>
      </c>
      <c r="B17" s="4">
        <v>13</v>
      </c>
      <c r="C17" s="4" t="s">
        <v>560</v>
      </c>
      <c r="D17" s="4">
        <v>23.5</v>
      </c>
      <c r="F17" s="55">
        <v>38153</v>
      </c>
      <c r="G17" s="4">
        <v>14</v>
      </c>
      <c r="H17" s="4">
        <v>26</v>
      </c>
      <c r="I17" s="4" t="s">
        <v>861</v>
      </c>
      <c r="L17" s="4">
        <v>14</v>
      </c>
      <c r="M17" s="4" t="s">
        <v>899</v>
      </c>
      <c r="N17" s="4">
        <v>40</v>
      </c>
    </row>
    <row r="18" spans="1:14" ht="9">
      <c r="A18" s="55">
        <v>38147</v>
      </c>
      <c r="B18" s="4">
        <v>14</v>
      </c>
      <c r="C18" s="4" t="s">
        <v>827</v>
      </c>
      <c r="D18" s="4">
        <v>26</v>
      </c>
      <c r="F18" s="55">
        <v>38154</v>
      </c>
      <c r="G18" s="4">
        <v>15</v>
      </c>
      <c r="H18" s="4">
        <v>23</v>
      </c>
      <c r="I18" s="4" t="s">
        <v>1177</v>
      </c>
      <c r="J18" s="4" t="s">
        <v>863</v>
      </c>
      <c r="L18" s="4">
        <v>15</v>
      </c>
      <c r="M18" s="4" t="s">
        <v>900</v>
      </c>
      <c r="N18" s="4">
        <v>27</v>
      </c>
    </row>
    <row r="19" spans="1:14" ht="9">
      <c r="A19" s="55">
        <v>38148</v>
      </c>
      <c r="B19" s="4">
        <v>15</v>
      </c>
      <c r="C19" s="4" t="s">
        <v>571</v>
      </c>
      <c r="D19" s="4">
        <v>27</v>
      </c>
      <c r="F19" s="55">
        <v>38155</v>
      </c>
      <c r="G19" s="4">
        <v>16</v>
      </c>
      <c r="H19" s="4">
        <v>8</v>
      </c>
      <c r="I19" s="4" t="s">
        <v>827</v>
      </c>
      <c r="J19" s="4" t="s">
        <v>864</v>
      </c>
      <c r="L19" s="4">
        <v>16</v>
      </c>
      <c r="M19" s="4" t="s">
        <v>901</v>
      </c>
      <c r="N19" s="4">
        <v>39</v>
      </c>
    </row>
    <row r="20" spans="1:14" ht="9">
      <c r="A20" s="55">
        <v>38149</v>
      </c>
      <c r="B20" s="4">
        <v>16</v>
      </c>
      <c r="C20" s="4" t="s">
        <v>828</v>
      </c>
      <c r="D20" s="4">
        <v>19</v>
      </c>
      <c r="F20" s="55">
        <v>38156</v>
      </c>
      <c r="G20" s="4">
        <v>17</v>
      </c>
      <c r="H20" s="4">
        <v>37</v>
      </c>
      <c r="I20" s="4" t="s">
        <v>828</v>
      </c>
      <c r="J20" s="4" t="s">
        <v>865</v>
      </c>
      <c r="L20" s="4">
        <v>17</v>
      </c>
      <c r="M20" s="4" t="s">
        <v>902</v>
      </c>
      <c r="N20" s="4">
        <v>38</v>
      </c>
    </row>
    <row r="21" spans="1:14" ht="9">
      <c r="A21" s="55">
        <v>38150</v>
      </c>
      <c r="B21" s="4">
        <v>17</v>
      </c>
      <c r="C21" s="4" t="s">
        <v>829</v>
      </c>
      <c r="D21" s="4">
        <v>21</v>
      </c>
      <c r="F21" s="55">
        <v>38157</v>
      </c>
      <c r="G21" s="4">
        <v>18</v>
      </c>
      <c r="H21" s="4">
        <v>15</v>
      </c>
      <c r="I21" s="4" t="s">
        <v>866</v>
      </c>
      <c r="L21" s="4">
        <v>18</v>
      </c>
      <c r="M21" s="4" t="s">
        <v>903</v>
      </c>
      <c r="N21" s="4">
        <v>31</v>
      </c>
    </row>
    <row r="22" spans="1:14" ht="9">
      <c r="A22" s="55">
        <v>38151</v>
      </c>
      <c r="B22" s="4">
        <v>18</v>
      </c>
      <c r="C22" s="4" t="s">
        <v>830</v>
      </c>
      <c r="D22" s="4">
        <v>30</v>
      </c>
      <c r="F22" s="55">
        <v>38158</v>
      </c>
      <c r="G22" s="4">
        <v>19</v>
      </c>
      <c r="H22" s="4">
        <v>20.5</v>
      </c>
      <c r="I22" s="4" t="s">
        <v>830</v>
      </c>
      <c r="J22" s="4" t="s">
        <v>867</v>
      </c>
      <c r="L22" s="4">
        <v>19</v>
      </c>
      <c r="M22" s="4" t="s">
        <v>904</v>
      </c>
      <c r="N22" s="4">
        <v>22</v>
      </c>
    </row>
    <row r="23" spans="1:14" ht="9">
      <c r="A23" s="55">
        <v>38152</v>
      </c>
      <c r="B23" s="4">
        <v>19</v>
      </c>
      <c r="C23" s="4" t="s">
        <v>831</v>
      </c>
      <c r="D23" s="4">
        <v>20.5</v>
      </c>
      <c r="F23" s="55">
        <v>38159</v>
      </c>
      <c r="G23" s="4">
        <v>20</v>
      </c>
      <c r="H23" s="4">
        <v>24.5</v>
      </c>
      <c r="I23" s="4" t="s">
        <v>869</v>
      </c>
      <c r="J23" s="4" t="s">
        <v>868</v>
      </c>
      <c r="L23" s="4">
        <v>20</v>
      </c>
      <c r="M23" s="4" t="s">
        <v>905</v>
      </c>
      <c r="N23" s="4">
        <v>38</v>
      </c>
    </row>
    <row r="24" spans="1:14" ht="9">
      <c r="A24" s="55">
        <v>38153</v>
      </c>
      <c r="B24" s="4">
        <v>20</v>
      </c>
      <c r="C24" s="4" t="s">
        <v>1217</v>
      </c>
      <c r="D24" s="4">
        <v>25</v>
      </c>
      <c r="F24" s="55">
        <v>38160</v>
      </c>
      <c r="G24" s="4">
        <v>21</v>
      </c>
      <c r="H24" s="4">
        <v>30</v>
      </c>
      <c r="I24" s="4" t="s">
        <v>871</v>
      </c>
      <c r="J24" s="4" t="s">
        <v>870</v>
      </c>
      <c r="L24" s="4">
        <v>21</v>
      </c>
      <c r="M24" s="4" t="s">
        <v>906</v>
      </c>
      <c r="N24" s="4">
        <v>37</v>
      </c>
    </row>
    <row r="25" spans="1:14" ht="9">
      <c r="A25" s="55">
        <v>38154</v>
      </c>
      <c r="B25" s="4">
        <v>21</v>
      </c>
      <c r="C25" s="4" t="s">
        <v>832</v>
      </c>
      <c r="D25" s="4">
        <v>30</v>
      </c>
      <c r="F25" s="55">
        <v>38161</v>
      </c>
      <c r="G25" s="4">
        <v>22</v>
      </c>
      <c r="H25" s="4">
        <v>31</v>
      </c>
      <c r="I25" s="4" t="s">
        <v>873</v>
      </c>
      <c r="J25" s="4" t="s">
        <v>872</v>
      </c>
      <c r="L25" s="4">
        <v>22</v>
      </c>
      <c r="M25" s="4" t="s">
        <v>907</v>
      </c>
      <c r="N25" s="4">
        <v>36</v>
      </c>
    </row>
    <row r="26" spans="1:14" ht="9">
      <c r="A26" s="55">
        <v>38155</v>
      </c>
      <c r="B26" s="4">
        <v>22</v>
      </c>
      <c r="C26" s="4" t="s">
        <v>833</v>
      </c>
      <c r="D26" s="4">
        <v>30</v>
      </c>
      <c r="F26" s="55">
        <v>38162</v>
      </c>
      <c r="G26" s="4">
        <v>23</v>
      </c>
      <c r="H26" s="4">
        <v>29</v>
      </c>
      <c r="I26" s="4" t="s">
        <v>875</v>
      </c>
      <c r="L26" s="4">
        <v>23</v>
      </c>
      <c r="M26" s="4" t="s">
        <v>908</v>
      </c>
      <c r="N26" s="4">
        <v>28</v>
      </c>
    </row>
    <row r="27" spans="1:14" ht="9">
      <c r="A27" s="55">
        <v>38156</v>
      </c>
      <c r="B27" s="4">
        <v>23</v>
      </c>
      <c r="C27" s="4" t="s">
        <v>834</v>
      </c>
      <c r="D27" s="4">
        <v>35</v>
      </c>
      <c r="F27" s="55">
        <v>38163</v>
      </c>
      <c r="G27" s="4">
        <v>24</v>
      </c>
      <c r="H27" s="4">
        <v>32</v>
      </c>
      <c r="I27" s="4" t="s">
        <v>1254</v>
      </c>
      <c r="J27" s="4" t="s">
        <v>874</v>
      </c>
      <c r="L27" s="4">
        <v>24</v>
      </c>
      <c r="M27" s="4" t="s">
        <v>909</v>
      </c>
      <c r="N27" s="4">
        <v>37</v>
      </c>
    </row>
    <row r="28" spans="1:14" ht="9">
      <c r="A28" s="55">
        <v>38157</v>
      </c>
      <c r="B28" s="4">
        <v>24</v>
      </c>
      <c r="C28" s="4" t="s">
        <v>835</v>
      </c>
      <c r="D28" s="4">
        <v>27</v>
      </c>
      <c r="F28" s="55">
        <v>38164</v>
      </c>
      <c r="G28" s="4">
        <v>25</v>
      </c>
      <c r="H28" s="4">
        <v>34</v>
      </c>
      <c r="I28" s="4" t="s">
        <v>1263</v>
      </c>
      <c r="J28" s="4" t="s">
        <v>876</v>
      </c>
      <c r="L28" s="4">
        <v>25</v>
      </c>
      <c r="M28" s="4" t="s">
        <v>910</v>
      </c>
      <c r="N28" s="4">
        <v>23</v>
      </c>
    </row>
    <row r="29" spans="1:10" ht="9">
      <c r="A29" s="55">
        <v>38158</v>
      </c>
      <c r="B29" s="4">
        <v>25</v>
      </c>
      <c r="C29" s="4" t="s">
        <v>836</v>
      </c>
      <c r="D29" s="4">
        <v>25</v>
      </c>
      <c r="F29" s="55">
        <v>38165</v>
      </c>
      <c r="G29" s="4">
        <v>26</v>
      </c>
      <c r="H29" s="4">
        <v>32.5</v>
      </c>
      <c r="I29" s="4" t="s">
        <v>1275</v>
      </c>
      <c r="J29" s="4" t="s">
        <v>877</v>
      </c>
    </row>
    <row r="30" spans="1:10" ht="9">
      <c r="A30" s="55">
        <v>38159</v>
      </c>
      <c r="B30" s="4">
        <v>26</v>
      </c>
      <c r="C30" s="4" t="s">
        <v>1277</v>
      </c>
      <c r="D30" s="4">
        <v>27</v>
      </c>
      <c r="F30" s="55">
        <v>38166</v>
      </c>
      <c r="G30" s="4">
        <v>27</v>
      </c>
      <c r="H30" s="4">
        <v>20</v>
      </c>
      <c r="I30" s="4" t="s">
        <v>1281</v>
      </c>
      <c r="J30" s="4" t="s">
        <v>878</v>
      </c>
    </row>
    <row r="31" spans="1:10" ht="9">
      <c r="A31" s="55">
        <v>38160</v>
      </c>
      <c r="B31" s="4">
        <v>27</v>
      </c>
      <c r="C31" s="4" t="s">
        <v>837</v>
      </c>
      <c r="D31" s="4">
        <v>21</v>
      </c>
      <c r="J31" s="4" t="s">
        <v>879</v>
      </c>
    </row>
    <row r="32" spans="1:10" ht="9">
      <c r="A32" s="55">
        <v>38161</v>
      </c>
      <c r="B32" s="4">
        <v>28</v>
      </c>
      <c r="C32" s="4" t="s">
        <v>838</v>
      </c>
      <c r="D32" s="4">
        <v>18</v>
      </c>
      <c r="J32" s="4" t="s">
        <v>880</v>
      </c>
    </row>
    <row r="33" spans="1:10" ht="9">
      <c r="A33" s="55">
        <v>38162</v>
      </c>
      <c r="C33" s="4" t="s">
        <v>821</v>
      </c>
      <c r="J33" s="4" t="s">
        <v>881</v>
      </c>
    </row>
    <row r="34" spans="1:3" ht="9">
      <c r="A34" s="55">
        <v>38163</v>
      </c>
      <c r="C34" s="4" t="s">
        <v>839</v>
      </c>
    </row>
    <row r="36" spans="3:14" ht="9">
      <c r="C36" s="57" t="s">
        <v>882</v>
      </c>
      <c r="D36" s="53">
        <f>SUM(D3:D33)</f>
        <v>691.5</v>
      </c>
      <c r="G36" s="57" t="s">
        <v>882</v>
      </c>
      <c r="H36" s="53">
        <f>SUM(H3:H30)</f>
        <v>718.5</v>
      </c>
      <c r="M36" s="57" t="s">
        <v>882</v>
      </c>
      <c r="N36" s="53">
        <f>SUM(N3:N33)</f>
        <v>838</v>
      </c>
    </row>
    <row r="37" spans="3:14" ht="9">
      <c r="C37" s="57" t="s">
        <v>883</v>
      </c>
      <c r="D37" s="54">
        <f>AVERAGE(D3:D33)</f>
        <v>24.696428571428573</v>
      </c>
      <c r="G37" s="57" t="s">
        <v>883</v>
      </c>
      <c r="H37" s="54">
        <f>AVERAGE(H3:H30)</f>
        <v>25.660714285714285</v>
      </c>
      <c r="M37" s="57" t="s">
        <v>883</v>
      </c>
      <c r="N37" s="54">
        <f>AVERAGE(N3:N33)</f>
        <v>33.52</v>
      </c>
    </row>
    <row r="38" spans="3:13" ht="9">
      <c r="C38" s="58"/>
      <c r="G38" s="58"/>
      <c r="M38" s="58"/>
    </row>
  </sheetData>
  <sheetProtection/>
  <printOptions/>
  <pageMargins left="0.1968503937007874" right="0.1968503937007874" top="0.1968503937007874" bottom="0.1968503937007874" header="0" footer="0"/>
  <pageSetup orientation="landscape" paperSize="1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piro francesco</dc:creator>
  <cp:keywords/>
  <dc:description/>
  <cp:lastModifiedBy>Windows User</cp:lastModifiedBy>
  <cp:lastPrinted>2013-01-22T11:07:03Z</cp:lastPrinted>
  <dcterms:created xsi:type="dcterms:W3CDTF">2004-08-02T09:06:06Z</dcterms:created>
  <dcterms:modified xsi:type="dcterms:W3CDTF">2013-01-22T11:09:09Z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